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ronenkoAN\Desktop\"/>
    </mc:Choice>
  </mc:AlternateContent>
  <bookViews>
    <workbookView xWindow="120" yWindow="60" windowWidth="24795" windowHeight="11760"/>
  </bookViews>
  <sheets>
    <sheet name="18.12.2019г ЦФОС 2 " sheetId="3" r:id="rId1"/>
  </sheets>
  <calcPr calcId="162913"/>
</workbook>
</file>

<file path=xl/calcChain.xml><?xml version="1.0" encoding="utf-8"?>
<calcChain xmlns="http://schemas.openxmlformats.org/spreadsheetml/2006/main">
  <c r="L12" i="3" l="1"/>
  <c r="O11" i="3"/>
  <c r="P11" i="3"/>
  <c r="AA28" i="3" l="1"/>
  <c r="AB28" i="3" s="1"/>
  <c r="X28" i="3"/>
  <c r="Y28" i="3" s="1"/>
  <c r="U28" i="3"/>
  <c r="V28" i="3" s="1"/>
  <c r="R28" i="3"/>
  <c r="S28" i="3" s="1"/>
  <c r="O28" i="3"/>
  <c r="P28" i="3" s="1"/>
  <c r="L28" i="3"/>
  <c r="M28" i="3" s="1"/>
  <c r="I28" i="3"/>
  <c r="J28" i="3" s="1"/>
  <c r="F28" i="3"/>
  <c r="G28" i="3" s="1"/>
  <c r="C28" i="3"/>
  <c r="D28" i="3" s="1"/>
  <c r="AA27" i="3"/>
  <c r="AB27" i="3" s="1"/>
  <c r="X27" i="3"/>
  <c r="Y27" i="3" s="1"/>
  <c r="U27" i="3"/>
  <c r="V27" i="3" s="1"/>
  <c r="R27" i="3"/>
  <c r="S27" i="3" s="1"/>
  <c r="O27" i="3"/>
  <c r="P27" i="3" s="1"/>
  <c r="L27" i="3"/>
  <c r="M27" i="3" s="1"/>
  <c r="I27" i="3"/>
  <c r="J27" i="3" s="1"/>
  <c r="F27" i="3"/>
  <c r="G27" i="3" s="1"/>
  <c r="C27" i="3"/>
  <c r="D27" i="3" s="1"/>
  <c r="AA26" i="3"/>
  <c r="AB26" i="3" s="1"/>
  <c r="X26" i="3"/>
  <c r="Y26" i="3" s="1"/>
  <c r="U26" i="3"/>
  <c r="V26" i="3" s="1"/>
  <c r="R26" i="3"/>
  <c r="S26" i="3" s="1"/>
  <c r="O26" i="3"/>
  <c r="P26" i="3" s="1"/>
  <c r="L26" i="3"/>
  <c r="M26" i="3" s="1"/>
  <c r="I26" i="3"/>
  <c r="J26" i="3" s="1"/>
  <c r="F26" i="3"/>
  <c r="G26" i="3" s="1"/>
  <c r="C26" i="3"/>
  <c r="D26" i="3" s="1"/>
  <c r="AA25" i="3"/>
  <c r="AB25" i="3" s="1"/>
  <c r="X25" i="3"/>
  <c r="Y25" i="3" s="1"/>
  <c r="U25" i="3"/>
  <c r="V25" i="3" s="1"/>
  <c r="R25" i="3"/>
  <c r="S25" i="3" s="1"/>
  <c r="O25" i="3"/>
  <c r="P25" i="3" s="1"/>
  <c r="L25" i="3"/>
  <c r="M25" i="3" s="1"/>
  <c r="I25" i="3"/>
  <c r="J25" i="3" s="1"/>
  <c r="F25" i="3"/>
  <c r="G25" i="3" s="1"/>
  <c r="C25" i="3"/>
  <c r="D25" i="3" s="1"/>
  <c r="AA24" i="3"/>
  <c r="AB24" i="3"/>
  <c r="X24" i="3"/>
  <c r="Y24" i="3" s="1"/>
  <c r="U24" i="3"/>
  <c r="V24" i="3" s="1"/>
  <c r="R24" i="3"/>
  <c r="S24" i="3" s="1"/>
  <c r="O24" i="3"/>
  <c r="P24" i="3" s="1"/>
  <c r="L24" i="3"/>
  <c r="M24" i="3" s="1"/>
  <c r="I24" i="3"/>
  <c r="J24" i="3" s="1"/>
  <c r="F24" i="3"/>
  <c r="G24" i="3" s="1"/>
  <c r="C24" i="3"/>
  <c r="D24" i="3" s="1"/>
  <c r="AA23" i="3"/>
  <c r="AB23" i="3" s="1"/>
  <c r="X23" i="3"/>
  <c r="Y23" i="3" s="1"/>
  <c r="U23" i="3"/>
  <c r="V23" i="3" s="1"/>
  <c r="R23" i="3"/>
  <c r="S23" i="3" s="1"/>
  <c r="O23" i="3"/>
  <c r="P23" i="3" s="1"/>
  <c r="L23" i="3"/>
  <c r="M23" i="3" s="1"/>
  <c r="I23" i="3"/>
  <c r="J23" i="3" s="1"/>
  <c r="F23" i="3"/>
  <c r="G23" i="3" s="1"/>
  <c r="C23" i="3"/>
  <c r="D23" i="3" s="1"/>
  <c r="AA22" i="3"/>
  <c r="AB22" i="3" s="1"/>
  <c r="X22" i="3"/>
  <c r="Y22" i="3" s="1"/>
  <c r="U22" i="3"/>
  <c r="V22" i="3" s="1"/>
  <c r="R22" i="3"/>
  <c r="S22" i="3" s="1"/>
  <c r="O22" i="3"/>
  <c r="P22" i="3" s="1"/>
  <c r="L22" i="3"/>
  <c r="M22" i="3" s="1"/>
  <c r="I22" i="3"/>
  <c r="J22" i="3" s="1"/>
  <c r="F22" i="3"/>
  <c r="G22" i="3" s="1"/>
  <c r="C22" i="3"/>
  <c r="D22" i="3" s="1"/>
  <c r="AA21" i="3"/>
  <c r="AB21" i="3" s="1"/>
  <c r="X21" i="3"/>
  <c r="Y21" i="3" s="1"/>
  <c r="U21" i="3"/>
  <c r="V21" i="3" s="1"/>
  <c r="R21" i="3"/>
  <c r="S21" i="3" s="1"/>
  <c r="O21" i="3"/>
  <c r="P21" i="3" s="1"/>
  <c r="L21" i="3"/>
  <c r="M21" i="3" s="1"/>
  <c r="I21" i="3"/>
  <c r="J21" i="3" s="1"/>
  <c r="F21" i="3"/>
  <c r="G21" i="3" s="1"/>
  <c r="C21" i="3"/>
  <c r="D21" i="3" s="1"/>
  <c r="AA20" i="3"/>
  <c r="AB20" i="3" s="1"/>
  <c r="X20" i="3"/>
  <c r="Y20" i="3" s="1"/>
  <c r="U20" i="3"/>
  <c r="V20" i="3" s="1"/>
  <c r="R20" i="3"/>
  <c r="S20" i="3" s="1"/>
  <c r="O20" i="3"/>
  <c r="P20" i="3" s="1"/>
  <c r="L20" i="3"/>
  <c r="M20" i="3" s="1"/>
  <c r="I20" i="3"/>
  <c r="J20" i="3" s="1"/>
  <c r="F20" i="3"/>
  <c r="G20" i="3" s="1"/>
  <c r="C20" i="3"/>
  <c r="D20" i="3" s="1"/>
  <c r="AA19" i="3"/>
  <c r="AB19" i="3" s="1"/>
  <c r="X19" i="3"/>
  <c r="Y19" i="3" s="1"/>
  <c r="U19" i="3"/>
  <c r="V19" i="3" s="1"/>
  <c r="R19" i="3"/>
  <c r="S19" i="3" s="1"/>
  <c r="O19" i="3"/>
  <c r="P19" i="3" s="1"/>
  <c r="L19" i="3"/>
  <c r="M19" i="3" s="1"/>
  <c r="I19" i="3"/>
  <c r="J19" i="3" s="1"/>
  <c r="F19" i="3"/>
  <c r="G19" i="3" s="1"/>
  <c r="C19" i="3"/>
  <c r="D19" i="3" s="1"/>
  <c r="AA18" i="3"/>
  <c r="AB18" i="3" s="1"/>
  <c r="X18" i="3"/>
  <c r="Y18" i="3" s="1"/>
  <c r="U18" i="3"/>
  <c r="V18" i="3" s="1"/>
  <c r="R18" i="3"/>
  <c r="S18" i="3" s="1"/>
  <c r="O18" i="3"/>
  <c r="P18" i="3" s="1"/>
  <c r="L18" i="3"/>
  <c r="M18" i="3" s="1"/>
  <c r="I18" i="3"/>
  <c r="J18" i="3" s="1"/>
  <c r="F18" i="3"/>
  <c r="G18" i="3" s="1"/>
  <c r="C18" i="3"/>
  <c r="D18" i="3" s="1"/>
  <c r="AA17" i="3"/>
  <c r="AB17" i="3" s="1"/>
  <c r="X17" i="3"/>
  <c r="Y17" i="3" s="1"/>
  <c r="U17" i="3"/>
  <c r="V17" i="3" s="1"/>
  <c r="R17" i="3"/>
  <c r="S17" i="3" s="1"/>
  <c r="O17" i="3"/>
  <c r="P17" i="3" s="1"/>
  <c r="L17" i="3"/>
  <c r="M17" i="3" s="1"/>
  <c r="I17" i="3"/>
  <c r="J17" i="3" s="1"/>
  <c r="F17" i="3"/>
  <c r="G17" i="3" s="1"/>
  <c r="C17" i="3"/>
  <c r="D17" i="3" s="1"/>
  <c r="AA16" i="3"/>
  <c r="AB16" i="3" s="1"/>
  <c r="X16" i="3"/>
  <c r="Y16" i="3" s="1"/>
  <c r="U16" i="3"/>
  <c r="V16" i="3" s="1"/>
  <c r="R16" i="3"/>
  <c r="S16" i="3" s="1"/>
  <c r="O16" i="3"/>
  <c r="P16" i="3" s="1"/>
  <c r="L16" i="3"/>
  <c r="M16" i="3" s="1"/>
  <c r="I16" i="3"/>
  <c r="J16" i="3" s="1"/>
  <c r="F16" i="3"/>
  <c r="G16" i="3" s="1"/>
  <c r="C16" i="3"/>
  <c r="D16" i="3" s="1"/>
  <c r="AA15" i="3"/>
  <c r="AB15" i="3" s="1"/>
  <c r="X15" i="3"/>
  <c r="Y15" i="3" s="1"/>
  <c r="U15" i="3"/>
  <c r="V15" i="3" s="1"/>
  <c r="R15" i="3"/>
  <c r="S15" i="3" s="1"/>
  <c r="O15" i="3"/>
  <c r="P15" i="3" s="1"/>
  <c r="L15" i="3"/>
  <c r="M15" i="3" s="1"/>
  <c r="I15" i="3"/>
  <c r="J15" i="3" s="1"/>
  <c r="F15" i="3"/>
  <c r="G15" i="3" s="1"/>
  <c r="C15" i="3"/>
  <c r="D15" i="3" s="1"/>
  <c r="AA14" i="3"/>
  <c r="AB14" i="3" s="1"/>
  <c r="X14" i="3"/>
  <c r="Y14" i="3" s="1"/>
  <c r="U14" i="3"/>
  <c r="V14" i="3" s="1"/>
  <c r="R14" i="3"/>
  <c r="S14" i="3" s="1"/>
  <c r="O14" i="3"/>
  <c r="P14" i="3" s="1"/>
  <c r="L14" i="3"/>
  <c r="M14" i="3" s="1"/>
  <c r="I14" i="3"/>
  <c r="J14" i="3" s="1"/>
  <c r="F14" i="3"/>
  <c r="G14" i="3" s="1"/>
  <c r="C14" i="3"/>
  <c r="D14" i="3" s="1"/>
  <c r="AA13" i="3"/>
  <c r="AB13" i="3" s="1"/>
  <c r="X13" i="3"/>
  <c r="Y13" i="3" s="1"/>
  <c r="U13" i="3"/>
  <c r="V13" i="3" s="1"/>
  <c r="R13" i="3"/>
  <c r="S13" i="3" s="1"/>
  <c r="O13" i="3"/>
  <c r="P13" i="3" s="1"/>
  <c r="L13" i="3"/>
  <c r="M13" i="3" s="1"/>
  <c r="I13" i="3"/>
  <c r="J13" i="3" s="1"/>
  <c r="F13" i="3"/>
  <c r="G13" i="3" s="1"/>
  <c r="C13" i="3"/>
  <c r="D13" i="3" s="1"/>
  <c r="AA12" i="3"/>
  <c r="AB12" i="3" s="1"/>
  <c r="X12" i="3"/>
  <c r="Y12" i="3" s="1"/>
  <c r="U12" i="3"/>
  <c r="V12" i="3" s="1"/>
  <c r="R12" i="3"/>
  <c r="S12" i="3" s="1"/>
  <c r="O12" i="3"/>
  <c r="P12" i="3" s="1"/>
  <c r="M12" i="3"/>
  <c r="I12" i="3"/>
  <c r="J12" i="3" s="1"/>
  <c r="F12" i="3"/>
  <c r="G12" i="3" s="1"/>
  <c r="C12" i="3"/>
  <c r="D12" i="3" s="1"/>
  <c r="AA11" i="3"/>
  <c r="AB11" i="3" s="1"/>
  <c r="X11" i="3"/>
  <c r="Y11" i="3" s="1"/>
  <c r="U11" i="3"/>
  <c r="V11" i="3" s="1"/>
  <c r="R11" i="3"/>
  <c r="S11" i="3" s="1"/>
  <c r="L11" i="3"/>
  <c r="M11" i="3" s="1"/>
  <c r="I11" i="3"/>
  <c r="J11" i="3" s="1"/>
  <c r="F11" i="3"/>
  <c r="G11" i="3" s="1"/>
  <c r="C11" i="3"/>
  <c r="D11" i="3" s="1"/>
  <c r="AA10" i="3"/>
  <c r="AB10" i="3" s="1"/>
  <c r="X10" i="3"/>
  <c r="Y10" i="3" s="1"/>
  <c r="U10" i="3"/>
  <c r="V10" i="3" s="1"/>
  <c r="R10" i="3"/>
  <c r="S10" i="3" s="1"/>
  <c r="O10" i="3"/>
  <c r="P10" i="3" s="1"/>
  <c r="L10" i="3"/>
  <c r="M10" i="3" s="1"/>
  <c r="I10" i="3"/>
  <c r="J10" i="3" s="1"/>
  <c r="F10" i="3"/>
  <c r="G10" i="3" s="1"/>
  <c r="C10" i="3"/>
  <c r="D10" i="3" s="1"/>
  <c r="AA9" i="3"/>
  <c r="AB9" i="3" s="1"/>
  <c r="X9" i="3"/>
  <c r="Y9" i="3" s="1"/>
  <c r="U9" i="3"/>
  <c r="V9" i="3" s="1"/>
  <c r="R9" i="3"/>
  <c r="S9" i="3" s="1"/>
  <c r="O9" i="3"/>
  <c r="P9" i="3" s="1"/>
  <c r="L9" i="3"/>
  <c r="M9" i="3" s="1"/>
  <c r="I9" i="3"/>
  <c r="J9" i="3" s="1"/>
  <c r="F9" i="3"/>
  <c r="G9" i="3" s="1"/>
  <c r="C9" i="3"/>
  <c r="D9" i="3" s="1"/>
  <c r="AA8" i="3"/>
  <c r="AB8" i="3" s="1"/>
  <c r="X8" i="3"/>
  <c r="Y8" i="3" s="1"/>
  <c r="U8" i="3"/>
  <c r="V8" i="3" s="1"/>
  <c r="R8" i="3"/>
  <c r="S8" i="3" s="1"/>
  <c r="O8" i="3"/>
  <c r="P8" i="3" s="1"/>
  <c r="L8" i="3"/>
  <c r="M8" i="3" s="1"/>
  <c r="I8" i="3"/>
  <c r="J8" i="3" s="1"/>
  <c r="F8" i="3"/>
  <c r="G8" i="3" s="1"/>
  <c r="C8" i="3"/>
  <c r="D8" i="3" s="1"/>
  <c r="AA7" i="3"/>
  <c r="AB7" i="3" s="1"/>
  <c r="X7" i="3"/>
  <c r="Y7" i="3" s="1"/>
  <c r="U7" i="3"/>
  <c r="V7" i="3" s="1"/>
  <c r="R7" i="3"/>
  <c r="S7" i="3" s="1"/>
  <c r="O7" i="3"/>
  <c r="P7" i="3" s="1"/>
  <c r="L7" i="3"/>
  <c r="M7" i="3" s="1"/>
  <c r="I7" i="3"/>
  <c r="J7" i="3" s="1"/>
  <c r="F7" i="3"/>
  <c r="G7" i="3" s="1"/>
  <c r="C7" i="3"/>
  <c r="D7" i="3" s="1"/>
  <c r="AA6" i="3"/>
  <c r="AB6" i="3" s="1"/>
  <c r="X6" i="3"/>
  <c r="Y6" i="3" s="1"/>
  <c r="U6" i="3"/>
  <c r="V6" i="3" s="1"/>
  <c r="R6" i="3"/>
  <c r="S6" i="3" s="1"/>
  <c r="O6" i="3"/>
  <c r="P6" i="3" s="1"/>
  <c r="L6" i="3"/>
  <c r="M6" i="3" s="1"/>
  <c r="I6" i="3"/>
  <c r="J6" i="3" s="1"/>
  <c r="F6" i="3"/>
  <c r="G6" i="3" s="1"/>
  <c r="C6" i="3"/>
  <c r="D6" i="3" s="1"/>
  <c r="AA5" i="3"/>
  <c r="AB5" i="3" s="1"/>
  <c r="X5" i="3"/>
  <c r="Y5" i="3" s="1"/>
  <c r="U5" i="3"/>
  <c r="V5" i="3" s="1"/>
  <c r="R5" i="3"/>
  <c r="S5" i="3" s="1"/>
  <c r="O5" i="3"/>
  <c r="P5" i="3" s="1"/>
  <c r="L5" i="3"/>
  <c r="M5" i="3" s="1"/>
  <c r="I5" i="3"/>
  <c r="J5" i="3" s="1"/>
  <c r="F5" i="3"/>
  <c r="G5" i="3" s="1"/>
  <c r="C5" i="3"/>
  <c r="D5" i="3" s="1"/>
  <c r="AB29" i="3" l="1"/>
  <c r="G29" i="3"/>
  <c r="S29" i="3"/>
  <c r="Y29" i="3"/>
  <c r="V29" i="3"/>
  <c r="P29" i="3"/>
  <c r="M29" i="3"/>
  <c r="J29" i="3"/>
  <c r="AC6" i="3"/>
  <c r="AC7" i="3"/>
  <c r="AC9" i="3"/>
  <c r="AC11" i="3"/>
  <c r="AC13" i="3"/>
  <c r="AC15" i="3"/>
  <c r="AC17" i="3"/>
  <c r="AC19" i="3"/>
  <c r="AC21" i="3"/>
  <c r="AC23" i="3"/>
  <c r="AC25" i="3"/>
  <c r="AC27" i="3"/>
  <c r="AC8" i="3"/>
  <c r="AC10" i="3"/>
  <c r="AC12" i="3"/>
  <c r="AC14" i="3"/>
  <c r="AC16" i="3"/>
  <c r="AC18" i="3"/>
  <c r="AC20" i="3"/>
  <c r="AC22" i="3"/>
  <c r="AC24" i="3"/>
  <c r="AC26" i="3"/>
  <c r="AC28" i="3"/>
  <c r="D29" i="3"/>
  <c r="AC5" i="3"/>
  <c r="AC29" i="3" l="1"/>
</calcChain>
</file>

<file path=xl/sharedStrings.xml><?xml version="1.0" encoding="utf-8"?>
<sst xmlns="http://schemas.openxmlformats.org/spreadsheetml/2006/main" count="269" uniqueCount="224">
  <si>
    <t>Договор № 9348 от 5.12.08 г.</t>
  </si>
  <si>
    <t>Вид отрасли: ЖКХ</t>
  </si>
  <si>
    <t>Время</t>
  </si>
  <si>
    <t>Разница показаний</t>
  </si>
  <si>
    <t>Расход,   кВтч</t>
  </si>
  <si>
    <t>Ктт - 2400</t>
  </si>
  <si>
    <t>Общий расход ГПП-148, кВтч</t>
  </si>
  <si>
    <t>Итого за сутки</t>
  </si>
  <si>
    <t>Ктт - 600</t>
  </si>
  <si>
    <t xml:space="preserve"> (АЧР)         ГПП-148 Яч.11  показания счетчика                   </t>
  </si>
  <si>
    <t xml:space="preserve"> (АЧР)         ГПП-148 Яч.13  показания счетчика                   </t>
  </si>
  <si>
    <t xml:space="preserve"> (АЧР)         ГПП-148 Яч.15  показания счетчика                   </t>
  </si>
  <si>
    <t xml:space="preserve"> (АЧР)         ГПП-148 Яч.21  показания счетчика                   </t>
  </si>
  <si>
    <t xml:space="preserve"> (АЧР)         ГПП-148 Яч.23  показания счетчика                   </t>
  </si>
  <si>
    <t xml:space="preserve"> (АЧР)         ГПП-148 Яч.25  показания счетчика                   </t>
  </si>
  <si>
    <t xml:space="preserve"> (АЧР)         ГПП-148 Яч.27  показания счетчика                   </t>
  </si>
  <si>
    <t xml:space="preserve"> ГПП-148 Яч.29  показания счетчика                   </t>
  </si>
  <si>
    <t xml:space="preserve"> ГПП-148 Яч.37  показания счетчика                   </t>
  </si>
  <si>
    <t>Ктт - 1200</t>
  </si>
  <si>
    <t>Ктт - 7200</t>
  </si>
  <si>
    <t>18.12.2019 04:00:00</t>
  </si>
  <si>
    <t>18.12.2019 05:00:00</t>
  </si>
  <si>
    <t>18.12.2019 06:00:00</t>
  </si>
  <si>
    <t>18.12.2019 07:00:00</t>
  </si>
  <si>
    <t>18.12.2019 08:00:00</t>
  </si>
  <si>
    <t>18.12.2019 09:00:00</t>
  </si>
  <si>
    <t>18.12.2019 10:00:00</t>
  </si>
  <si>
    <t>18.12.2019 11:00:00</t>
  </si>
  <si>
    <t>18.12.2019 12:00:00</t>
  </si>
  <si>
    <t>18.12.2019 13:00:00</t>
  </si>
  <si>
    <t>18.12.2019 14:00:00</t>
  </si>
  <si>
    <t>18.12.2019 15:00:00</t>
  </si>
  <si>
    <t>18.12.2019 16:00:00</t>
  </si>
  <si>
    <t>18.12.2019 17:00:00</t>
  </si>
  <si>
    <t>18.12.2019 18:00:00</t>
  </si>
  <si>
    <t>18.12.2019 19:00:00</t>
  </si>
  <si>
    <t>18.12.2019 20:00:00</t>
  </si>
  <si>
    <t>18.12.2019 21:00:00</t>
  </si>
  <si>
    <t>18.12.2019 22:00:00</t>
  </si>
  <si>
    <t>18.12.2019 23:00:00</t>
  </si>
  <si>
    <t>19.12.2019 00:00:00</t>
  </si>
  <si>
    <t>19.12.2019 01:00:00</t>
  </si>
  <si>
    <t>19.12.2019 02:00:00</t>
  </si>
  <si>
    <t>19.12.2019 03:00:00</t>
  </si>
  <si>
    <t>19.12.2019 04:00:00</t>
  </si>
  <si>
    <t>Общая нагрузка в часы замеров  за 18 декабря 2019 по п/ст. ГПП-148  УФОС  ООО"КрасКом"</t>
  </si>
  <si>
    <t>Начальник ПТО                                                                                                      В.В. Апанасенко</t>
  </si>
  <si>
    <t>Главный энергетик                                                                                                А.Н. Русецкий</t>
  </si>
  <si>
    <t>3840,32</t>
  </si>
  <si>
    <t>3840,35</t>
  </si>
  <si>
    <t>3840,48</t>
  </si>
  <si>
    <t>3840,51</t>
  </si>
  <si>
    <t>3840,54</t>
  </si>
  <si>
    <t>3840,58</t>
  </si>
  <si>
    <t>3840,66</t>
  </si>
  <si>
    <t>3840,69</t>
  </si>
  <si>
    <t>3840,77</t>
  </si>
  <si>
    <t>4753,47</t>
  </si>
  <si>
    <t>4753,50</t>
  </si>
  <si>
    <t>4753,53</t>
  </si>
  <si>
    <t>4753,55</t>
  </si>
  <si>
    <t>4753,58</t>
  </si>
  <si>
    <t>4753,61</t>
  </si>
  <si>
    <t>4753,63</t>
  </si>
  <si>
    <t>4753,66</t>
  </si>
  <si>
    <t>4753,69</t>
  </si>
  <si>
    <t>4753,71</t>
  </si>
  <si>
    <t>4753,74</t>
  </si>
  <si>
    <t>4753,78</t>
  </si>
  <si>
    <t>4753,81</t>
  </si>
  <si>
    <t>4753,84</t>
  </si>
  <si>
    <t>4753,87</t>
  </si>
  <si>
    <t>7951,30</t>
  </si>
  <si>
    <t>7951,38</t>
  </si>
  <si>
    <t>7951,44</t>
  </si>
  <si>
    <t>7951,50</t>
  </si>
  <si>
    <t>7951,56</t>
  </si>
  <si>
    <t>7951,65</t>
  </si>
  <si>
    <t>7951,70</t>
  </si>
  <si>
    <t>7951,76</t>
  </si>
  <si>
    <t>7951,85</t>
  </si>
  <si>
    <t>7951,89</t>
  </si>
  <si>
    <t>7952,02</t>
  </si>
  <si>
    <t>7952,08</t>
  </si>
  <si>
    <t>7952,15</t>
  </si>
  <si>
    <t>7952,22</t>
  </si>
  <si>
    <t>7952,29</t>
  </si>
  <si>
    <t>7952,31</t>
  </si>
  <si>
    <t>7952,43</t>
  </si>
  <si>
    <t>7952,53</t>
  </si>
  <si>
    <t>7952,58</t>
  </si>
  <si>
    <t>7952,62</t>
  </si>
  <si>
    <t>7952,69</t>
  </si>
  <si>
    <t>7952,76</t>
  </si>
  <si>
    <t>7952,83</t>
  </si>
  <si>
    <t>7952,90</t>
  </si>
  <si>
    <t>1014,43</t>
  </si>
  <si>
    <t>1014,70</t>
  </si>
  <si>
    <t>1014,80</t>
  </si>
  <si>
    <t>1014,86</t>
  </si>
  <si>
    <t>1014,92</t>
  </si>
  <si>
    <t>1014,98</t>
  </si>
  <si>
    <t>1015,06</t>
  </si>
  <si>
    <t>1015,15</t>
  </si>
  <si>
    <t>1015,20</t>
  </si>
  <si>
    <t>1015,26</t>
  </si>
  <si>
    <t>1015,73</t>
  </si>
  <si>
    <t>1535,65</t>
  </si>
  <si>
    <t>1535,69</t>
  </si>
  <si>
    <t>1535,73</t>
  </si>
  <si>
    <t>1535,76</t>
  </si>
  <si>
    <t>1535,80</t>
  </si>
  <si>
    <t>1535,84</t>
  </si>
  <si>
    <t>1535,90</t>
  </si>
  <si>
    <t>1535,94</t>
  </si>
  <si>
    <t>1536,0</t>
  </si>
  <si>
    <t>1536,03</t>
  </si>
  <si>
    <t>1536,05</t>
  </si>
  <si>
    <t>1536,10</t>
  </si>
  <si>
    <t>1536,14</t>
  </si>
  <si>
    <t>1536,18</t>
  </si>
  <si>
    <t>1536,21</t>
  </si>
  <si>
    <t>1536,25</t>
  </si>
  <si>
    <t>1536,28</t>
  </si>
  <si>
    <t>1536,31</t>
  </si>
  <si>
    <t>1536,36</t>
  </si>
  <si>
    <t>1536,39</t>
  </si>
  <si>
    <t>1536,43</t>
  </si>
  <si>
    <t>1536,46</t>
  </si>
  <si>
    <t>1536,50</t>
  </si>
  <si>
    <t>6489,98</t>
  </si>
  <si>
    <t>6490,00</t>
  </si>
  <si>
    <t>6490,02</t>
  </si>
  <si>
    <t>6490,04</t>
  </si>
  <si>
    <t>6490,06</t>
  </si>
  <si>
    <t>6490,10</t>
  </si>
  <si>
    <t>6490,11</t>
  </si>
  <si>
    <t>6490,12</t>
  </si>
  <si>
    <t>6490,15</t>
  </si>
  <si>
    <t>6490,16</t>
  </si>
  <si>
    <t>6490,20</t>
  </si>
  <si>
    <t>6490,21</t>
  </si>
  <si>
    <t>6490,22</t>
  </si>
  <si>
    <t>6490,25</t>
  </si>
  <si>
    <t>6490,26</t>
  </si>
  <si>
    <t>6490,28</t>
  </si>
  <si>
    <t>6490,30</t>
  </si>
  <si>
    <t>6490,33</t>
  </si>
  <si>
    <t>6490,34</t>
  </si>
  <si>
    <t>6490,36</t>
  </si>
  <si>
    <t>6490,38</t>
  </si>
  <si>
    <t>6490,40</t>
  </si>
  <si>
    <t>6490,42</t>
  </si>
  <si>
    <t>6490,44</t>
  </si>
  <si>
    <t>6490,46</t>
  </si>
  <si>
    <t>9284,33</t>
  </si>
  <si>
    <t>8057,69</t>
  </si>
  <si>
    <t>8057,72</t>
  </si>
  <si>
    <t>8057,75</t>
  </si>
  <si>
    <t>8057,78</t>
  </si>
  <si>
    <t>8057,81</t>
  </si>
  <si>
    <t>8057,90</t>
  </si>
  <si>
    <t>8057,93</t>
  </si>
  <si>
    <t>8057,97</t>
  </si>
  <si>
    <t>8058,00</t>
  </si>
  <si>
    <t>8058,03</t>
  </si>
  <si>
    <t>8058,07</t>
  </si>
  <si>
    <t>8058,10</t>
  </si>
  <si>
    <t>8058,14</t>
  </si>
  <si>
    <t>8058,17</t>
  </si>
  <si>
    <t>8058,22</t>
  </si>
  <si>
    <t>8058,25</t>
  </si>
  <si>
    <t>8058,29</t>
  </si>
  <si>
    <t>8058,32</t>
  </si>
  <si>
    <t>8058,35</t>
  </si>
  <si>
    <t>8058,38</t>
  </si>
  <si>
    <t>8058,41</t>
  </si>
  <si>
    <t>8058,44</t>
  </si>
  <si>
    <t>8058,47</t>
  </si>
  <si>
    <t>8058,51</t>
  </si>
  <si>
    <t>1535,61</t>
  </si>
  <si>
    <t>7951,92</t>
  </si>
  <si>
    <t>8057,86</t>
  </si>
  <si>
    <t>1535,86</t>
  </si>
  <si>
    <t>3840,38</t>
  </si>
  <si>
    <t>3840,41</t>
  </si>
  <si>
    <t>3840,45</t>
  </si>
  <si>
    <t>3840,62</t>
  </si>
  <si>
    <t>3840,73</t>
  </si>
  <si>
    <t>3840,81</t>
  </si>
  <si>
    <t>3840,84</t>
  </si>
  <si>
    <t>3840,87</t>
  </si>
  <si>
    <t>3840,90</t>
  </si>
  <si>
    <t>3840,93</t>
  </si>
  <si>
    <t>3840,97</t>
  </si>
  <si>
    <t>3841,01</t>
  </si>
  <si>
    <t>3841,04</t>
  </si>
  <si>
    <t>3841,07</t>
  </si>
  <si>
    <t>3841,11</t>
  </si>
  <si>
    <t>3841,15</t>
  </si>
  <si>
    <t>4753,90</t>
  </si>
  <si>
    <t>4753,93</t>
  </si>
  <si>
    <t>4753,96</t>
  </si>
  <si>
    <t>4753,99</t>
  </si>
  <si>
    <t>4753,44</t>
  </si>
  <si>
    <t>4753,41</t>
  </si>
  <si>
    <t>4753,38</t>
  </si>
  <si>
    <t>4753,35</t>
  </si>
  <si>
    <t>4753,32</t>
  </si>
  <si>
    <t>4753,29</t>
  </si>
  <si>
    <t>1015,47</t>
  </si>
  <si>
    <t>1015,54</t>
  </si>
  <si>
    <t>1014,60</t>
  </si>
  <si>
    <t>1014,51</t>
  </si>
  <si>
    <t>1014,36</t>
  </si>
  <si>
    <t>1014,29</t>
  </si>
  <si>
    <t>1014,21</t>
  </si>
  <si>
    <t>1014,15</t>
  </si>
  <si>
    <t>1014,09</t>
  </si>
  <si>
    <t>1014,03</t>
  </si>
  <si>
    <t>1015,32</t>
  </si>
  <si>
    <t>1015,38</t>
  </si>
  <si>
    <t>1015,60</t>
  </si>
  <si>
    <t>1015,66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</si>
</sst>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17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164">
    <xf numFmtId="0" fontId="0" fillId="0" borderId="0" xfId="0"/>
    <xf numFmtId="49" fontId="9" fillId="0" borderId="0" xfId="1" applyNumberFormat="1" applyFill="1"/>
    <xf numFmtId="0" fontId="9" fillId="0" borderId="0" xfId="1" applyFill="1"/>
    <xf numFmtId="49" fontId="12" fillId="0" borderId="3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0" fontId="9" fillId="0" borderId="0" xfId="1" applyFill="1" applyBorder="1"/>
    <xf numFmtId="1" fontId="11" fillId="0" borderId="29" xfId="1" applyNumberFormat="1" applyFont="1" applyFill="1" applyBorder="1" applyAlignment="1">
      <alignment horizontal="center"/>
    </xf>
    <xf numFmtId="0" fontId="11" fillId="0" borderId="28" xfId="1" applyFont="1" applyFill="1" applyBorder="1"/>
    <xf numFmtId="0" fontId="11" fillId="0" borderId="1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0" fontId="11" fillId="0" borderId="29" xfId="1" applyFont="1" applyFill="1" applyBorder="1"/>
    <xf numFmtId="1" fontId="9" fillId="0" borderId="0" xfId="1" applyNumberFormat="1" applyFill="1"/>
    <xf numFmtId="2" fontId="9" fillId="0" borderId="0" xfId="1" applyNumberFormat="1" applyFill="1"/>
    <xf numFmtId="0" fontId="13" fillId="0" borderId="0" xfId="1" applyFont="1" applyFill="1" applyAlignment="1"/>
    <xf numFmtId="0" fontId="14" fillId="0" borderId="0" xfId="1" applyFont="1" applyFill="1" applyAlignment="1"/>
    <xf numFmtId="0" fontId="10" fillId="0" borderId="0" xfId="1" applyFont="1" applyFill="1"/>
    <xf numFmtId="1" fontId="9" fillId="0" borderId="11" xfId="1" applyNumberFormat="1" applyFont="1" applyFill="1" applyBorder="1" applyAlignment="1">
      <alignment horizontal="center"/>
    </xf>
    <xf numFmtId="1" fontId="9" fillId="0" borderId="12" xfId="1" applyNumberFormat="1" applyFont="1" applyFill="1" applyBorder="1" applyAlignment="1">
      <alignment horizontal="center"/>
    </xf>
    <xf numFmtId="1" fontId="9" fillId="0" borderId="13" xfId="1" applyNumberFormat="1" applyFont="1" applyFill="1" applyBorder="1" applyAlignment="1">
      <alignment horizontal="center"/>
    </xf>
    <xf numFmtId="164" fontId="9" fillId="0" borderId="11" xfId="1" applyNumberFormat="1" applyFont="1" applyFill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164" fontId="9" fillId="0" borderId="15" xfId="1" applyNumberFormat="1" applyFont="1" applyFill="1" applyBorder="1" applyAlignment="1">
      <alignment horizontal="center"/>
    </xf>
    <xf numFmtId="1" fontId="9" fillId="0" borderId="17" xfId="1" applyNumberFormat="1" applyFont="1" applyFill="1" applyBorder="1" applyAlignment="1">
      <alignment horizontal="center"/>
    </xf>
    <xf numFmtId="1" fontId="9" fillId="0" borderId="18" xfId="1" applyNumberFormat="1" applyFont="1" applyFill="1" applyBorder="1" applyAlignment="1">
      <alignment horizontal="center"/>
    </xf>
    <xf numFmtId="164" fontId="9" fillId="0" borderId="16" xfId="1" applyNumberFormat="1" applyFont="1" applyFill="1" applyBorder="1" applyAlignment="1">
      <alignment horizontal="center"/>
    </xf>
    <xf numFmtId="1" fontId="9" fillId="0" borderId="38" xfId="1" applyNumberFormat="1" applyFont="1" applyFill="1" applyBorder="1" applyAlignment="1">
      <alignment horizontal="center"/>
    </xf>
    <xf numFmtId="1" fontId="11" fillId="0" borderId="41" xfId="1" applyNumberFormat="1" applyFont="1" applyFill="1" applyBorder="1" applyAlignment="1">
      <alignment horizontal="center"/>
    </xf>
    <xf numFmtId="1" fontId="11" fillId="0" borderId="42" xfId="1" applyNumberFormat="1" applyFont="1" applyFill="1" applyBorder="1" applyAlignment="1">
      <alignment horizontal="center"/>
    </xf>
    <xf numFmtId="164" fontId="11" fillId="0" borderId="40" xfId="1" applyNumberFormat="1" applyFont="1" applyFill="1" applyBorder="1" applyAlignment="1">
      <alignment horizontal="center"/>
    </xf>
    <xf numFmtId="1" fontId="11" fillId="0" borderId="43" xfId="1" applyNumberFormat="1" applyFont="1" applyFill="1" applyBorder="1" applyAlignment="1">
      <alignment horizontal="center"/>
    </xf>
    <xf numFmtId="164" fontId="9" fillId="0" borderId="19" xfId="1" applyNumberFormat="1" applyFont="1" applyFill="1" applyBorder="1" applyAlignment="1">
      <alignment horizontal="center"/>
    </xf>
    <xf numFmtId="1" fontId="9" fillId="0" borderId="20" xfId="1" applyNumberFormat="1" applyFont="1" applyFill="1" applyBorder="1" applyAlignment="1">
      <alignment horizontal="center"/>
    </xf>
    <xf numFmtId="1" fontId="9" fillId="0" borderId="21" xfId="1" applyNumberFormat="1" applyFont="1" applyFill="1" applyBorder="1" applyAlignment="1">
      <alignment horizontal="center"/>
    </xf>
    <xf numFmtId="1" fontId="9" fillId="0" borderId="22" xfId="1" applyNumberFormat="1" applyFont="1" applyFill="1" applyBorder="1" applyAlignment="1">
      <alignment horizontal="center"/>
    </xf>
    <xf numFmtId="164" fontId="9" fillId="0" borderId="20" xfId="1" applyNumberFormat="1" applyFont="1" applyFill="1" applyBorder="1" applyAlignment="1">
      <alignment horizontal="center"/>
    </xf>
    <xf numFmtId="1" fontId="9" fillId="0" borderId="45" xfId="1" applyNumberFormat="1" applyFont="1" applyFill="1" applyBorder="1" applyAlignment="1">
      <alignment horizontal="center"/>
    </xf>
    <xf numFmtId="1" fontId="9" fillId="0" borderId="26" xfId="1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horizontal="center"/>
    </xf>
    <xf numFmtId="164" fontId="9" fillId="0" borderId="10" xfId="1" applyNumberFormat="1" applyFont="1" applyFill="1" applyBorder="1"/>
    <xf numFmtId="164" fontId="9" fillId="0" borderId="15" xfId="1" applyNumberFormat="1" applyFont="1" applyFill="1" applyBorder="1"/>
    <xf numFmtId="164" fontId="9" fillId="0" borderId="19" xfId="1" applyNumberFormat="1" applyFont="1" applyFill="1" applyBorder="1"/>
    <xf numFmtId="164" fontId="9" fillId="0" borderId="47" xfId="1" applyNumberFormat="1" applyFont="1" applyFill="1" applyBorder="1" applyAlignment="1">
      <alignment horizontal="center"/>
    </xf>
    <xf numFmtId="1" fontId="9" fillId="0" borderId="46" xfId="1" applyNumberFormat="1" applyFont="1" applyFill="1" applyBorder="1" applyAlignment="1">
      <alignment horizontal="center"/>
    </xf>
    <xf numFmtId="2" fontId="9" fillId="0" borderId="11" xfId="1" applyNumberFormat="1" applyFont="1" applyFill="1" applyBorder="1" applyAlignment="1">
      <alignment horizontal="center"/>
    </xf>
    <xf numFmtId="0" fontId="9" fillId="0" borderId="11" xfId="1" applyFont="1" applyFill="1" applyBorder="1"/>
    <xf numFmtId="0" fontId="9" fillId="0" borderId="20" xfId="1" applyFont="1" applyFill="1" applyBorder="1"/>
    <xf numFmtId="0" fontId="11" fillId="0" borderId="36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2" fontId="11" fillId="0" borderId="40" xfId="1" applyNumberFormat="1" applyFont="1" applyFill="1" applyBorder="1" applyAlignment="1">
      <alignment horizontal="center"/>
    </xf>
    <xf numFmtId="1" fontId="9" fillId="0" borderId="50" xfId="1" applyNumberFormat="1" applyFont="1" applyFill="1" applyBorder="1" applyAlignment="1">
      <alignment horizontal="center"/>
    </xf>
    <xf numFmtId="164" fontId="9" fillId="0" borderId="47" xfId="1" applyNumberFormat="1" applyFont="1" applyFill="1" applyBorder="1"/>
    <xf numFmtId="1" fontId="9" fillId="0" borderId="35" xfId="1" applyNumberFormat="1" applyFont="1" applyFill="1" applyBorder="1" applyAlignment="1">
      <alignment horizontal="center"/>
    </xf>
    <xf numFmtId="0" fontId="9" fillId="0" borderId="16" xfId="1" applyFont="1" applyFill="1" applyBorder="1"/>
    <xf numFmtId="1" fontId="11" fillId="0" borderId="0" xfId="1" applyNumberFormat="1" applyFont="1" applyFill="1" applyBorder="1" applyAlignment="1">
      <alignment horizontal="center"/>
    </xf>
    <xf numFmtId="1" fontId="11" fillId="0" borderId="1" xfId="1" applyNumberFormat="1" applyFont="1" applyFill="1" applyBorder="1" applyAlignment="1">
      <alignment horizontal="center"/>
    </xf>
    <xf numFmtId="1" fontId="11" fillId="0" borderId="30" xfId="1" applyNumberFormat="1" applyFont="1" applyFill="1" applyBorder="1" applyAlignment="1">
      <alignment horizontal="center"/>
    </xf>
    <xf numFmtId="49" fontId="11" fillId="0" borderId="36" xfId="1" applyNumberFormat="1" applyFont="1" applyFill="1" applyBorder="1" applyAlignment="1">
      <alignment horizontal="center"/>
    </xf>
    <xf numFmtId="0" fontId="9" fillId="0" borderId="36" xfId="1" applyFont="1" applyFill="1" applyBorder="1" applyAlignment="1">
      <alignment horizontal="center"/>
    </xf>
    <xf numFmtId="1" fontId="9" fillId="0" borderId="53" xfId="1" applyNumberFormat="1" applyFont="1" applyFill="1" applyBorder="1" applyAlignment="1">
      <alignment horizontal="center"/>
    </xf>
    <xf numFmtId="164" fontId="9" fillId="0" borderId="51" xfId="1" applyNumberFormat="1" applyFont="1" applyFill="1" applyBorder="1" applyAlignment="1">
      <alignment horizontal="center"/>
    </xf>
    <xf numFmtId="1" fontId="9" fillId="0" borderId="54" xfId="1" applyNumberFormat="1" applyFont="1" applyFill="1" applyBorder="1" applyAlignment="1">
      <alignment horizontal="center"/>
    </xf>
    <xf numFmtId="1" fontId="9" fillId="0" borderId="32" xfId="1" applyNumberFormat="1" applyFont="1" applyFill="1" applyBorder="1" applyAlignment="1">
      <alignment horizontal="center"/>
    </xf>
    <xf numFmtId="2" fontId="9" fillId="0" borderId="20" xfId="1" applyNumberFormat="1" applyFont="1" applyFill="1" applyBorder="1" applyAlignment="1">
      <alignment horizontal="center"/>
    </xf>
    <xf numFmtId="164" fontId="9" fillId="0" borderId="3" xfId="1" applyNumberFormat="1" applyFont="1" applyFill="1" applyBorder="1"/>
    <xf numFmtId="164" fontId="18" fillId="0" borderId="3" xfId="1" applyNumberFormat="1" applyFont="1" applyFill="1" applyBorder="1" applyAlignment="1">
      <alignment horizontal="center"/>
    </xf>
    <xf numFmtId="164" fontId="19" fillId="0" borderId="3" xfId="1" applyNumberFormat="1" applyFont="1" applyFill="1" applyBorder="1" applyAlignment="1">
      <alignment horizontal="center"/>
    </xf>
    <xf numFmtId="164" fontId="9" fillId="0" borderId="52" xfId="1" applyNumberFormat="1" applyFont="1" applyFill="1" applyBorder="1"/>
    <xf numFmtId="0" fontId="9" fillId="0" borderId="51" xfId="1" applyFont="1" applyFill="1" applyBorder="1"/>
    <xf numFmtId="49" fontId="18" fillId="0" borderId="2" xfId="1" applyNumberFormat="1" applyFont="1" applyFill="1" applyBorder="1" applyAlignment="1">
      <alignment horizontal="center" wrapText="1"/>
    </xf>
    <xf numFmtId="49" fontId="18" fillId="0" borderId="44" xfId="1" applyNumberFormat="1" applyFont="1" applyFill="1" applyBorder="1" applyAlignment="1">
      <alignment horizontal="center" wrapText="1"/>
    </xf>
    <xf numFmtId="49" fontId="18" fillId="0" borderId="9" xfId="1" applyNumberFormat="1" applyFont="1" applyFill="1" applyBorder="1" applyAlignment="1">
      <alignment horizontal="center" wrapText="1"/>
    </xf>
    <xf numFmtId="49" fontId="18" fillId="0" borderId="37" xfId="1" applyNumberFormat="1" applyFont="1" applyFill="1" applyBorder="1" applyAlignment="1">
      <alignment horizontal="center" wrapText="1"/>
    </xf>
    <xf numFmtId="49" fontId="18" fillId="0" borderId="49" xfId="1" applyNumberFormat="1" applyFont="1" applyFill="1" applyBorder="1" applyAlignment="1">
      <alignment horizontal="center" wrapText="1"/>
    </xf>
    <xf numFmtId="49" fontId="18" fillId="0" borderId="25" xfId="1" applyNumberFormat="1" applyFont="1" applyFill="1" applyBorder="1" applyAlignment="1">
      <alignment horizontal="center" wrapText="1"/>
    </xf>
    <xf numFmtId="0" fontId="9" fillId="0" borderId="4" xfId="1" applyFont="1" applyFill="1" applyBorder="1"/>
    <xf numFmtId="0" fontId="9" fillId="0" borderId="0" xfId="1" applyFont="1" applyFill="1" applyBorder="1"/>
    <xf numFmtId="0" fontId="9" fillId="0" borderId="1" xfId="1" applyFont="1" applyFill="1" applyBorder="1"/>
    <xf numFmtId="2" fontId="9" fillId="0" borderId="16" xfId="1" applyNumberFormat="1" applyFont="1" applyFill="1" applyBorder="1" applyAlignment="1">
      <alignment horizontal="center"/>
    </xf>
    <xf numFmtId="2" fontId="9" fillId="0" borderId="24" xfId="1" applyNumberFormat="1" applyFont="1" applyFill="1" applyBorder="1" applyAlignment="1">
      <alignment horizontal="center"/>
    </xf>
    <xf numFmtId="2" fontId="9" fillId="0" borderId="19" xfId="1" applyNumberFormat="1" applyFont="1" applyFill="1" applyBorder="1" applyAlignment="1">
      <alignment horizontal="center"/>
    </xf>
    <xf numFmtId="2" fontId="9" fillId="0" borderId="47" xfId="1" applyNumberFormat="1" applyFont="1" applyFill="1" applyBorder="1" applyAlignment="1">
      <alignment horizontal="center"/>
    </xf>
    <xf numFmtId="49" fontId="18" fillId="0" borderId="3" xfId="1" applyNumberFormat="1" applyFont="1" applyFill="1" applyBorder="1" applyAlignment="1">
      <alignment horizontal="center" wrapText="1"/>
    </xf>
    <xf numFmtId="49" fontId="18" fillId="0" borderId="10" xfId="1" applyNumberFormat="1" applyFont="1" applyFill="1" applyBorder="1" applyAlignment="1">
      <alignment horizontal="center" wrapText="1"/>
    </xf>
    <xf numFmtId="49" fontId="18" fillId="0" borderId="52" xfId="1" applyNumberFormat="1" applyFont="1" applyFill="1" applyBorder="1" applyAlignment="1">
      <alignment horizontal="center" wrapText="1"/>
    </xf>
    <xf numFmtId="49" fontId="18" fillId="0" borderId="15" xfId="1" applyNumberFormat="1" applyFont="1" applyFill="1" applyBorder="1" applyAlignment="1">
      <alignment horizontal="center" wrapText="1"/>
    </xf>
    <xf numFmtId="49" fontId="18" fillId="0" borderId="19" xfId="1" applyNumberFormat="1" applyFont="1" applyFill="1" applyBorder="1" applyAlignment="1">
      <alignment horizontal="center" wrapText="1"/>
    </xf>
    <xf numFmtId="2" fontId="9" fillId="0" borderId="15" xfId="1" applyNumberFormat="1" applyFont="1" applyFill="1" applyBorder="1" applyAlignment="1">
      <alignment horizontal="center"/>
    </xf>
    <xf numFmtId="2" fontId="9" fillId="0" borderId="10" xfId="1" applyNumberFormat="1" applyFont="1" applyFill="1" applyBorder="1" applyAlignment="1">
      <alignment horizontal="center"/>
    </xf>
    <xf numFmtId="2" fontId="9" fillId="0" borderId="52" xfId="1" applyNumberFormat="1" applyFont="1" applyFill="1" applyBorder="1" applyAlignment="1">
      <alignment horizontal="center"/>
    </xf>
    <xf numFmtId="2" fontId="18" fillId="0" borderId="19" xfId="1" applyNumberFormat="1" applyFont="1" applyFill="1" applyBorder="1" applyAlignment="1">
      <alignment horizontal="center"/>
    </xf>
    <xf numFmtId="2" fontId="18" fillId="0" borderId="15" xfId="1" applyNumberFormat="1" applyFont="1" applyFill="1" applyBorder="1" applyAlignment="1">
      <alignment horizontal="center"/>
    </xf>
    <xf numFmtId="2" fontId="18" fillId="0" borderId="10" xfId="1" applyNumberFormat="1" applyFont="1" applyFill="1" applyBorder="1" applyAlignment="1">
      <alignment horizontal="center"/>
    </xf>
    <xf numFmtId="2" fontId="18" fillId="0" borderId="52" xfId="1" applyNumberFormat="1" applyFont="1" applyFill="1" applyBorder="1" applyAlignment="1">
      <alignment horizontal="center"/>
    </xf>
    <xf numFmtId="2" fontId="18" fillId="0" borderId="47" xfId="1" applyNumberFormat="1" applyFont="1" applyFill="1" applyBorder="1" applyAlignment="1">
      <alignment horizontal="center"/>
    </xf>
    <xf numFmtId="2" fontId="18" fillId="0" borderId="11" xfId="1" applyNumberFormat="1" applyFont="1" applyFill="1" applyBorder="1" applyAlignment="1">
      <alignment horizontal="center"/>
    </xf>
    <xf numFmtId="0" fontId="11" fillId="0" borderId="34" xfId="1" applyFont="1" applyFill="1" applyBorder="1"/>
    <xf numFmtId="49" fontId="22" fillId="0" borderId="48" xfId="1" applyNumberFormat="1" applyFont="1" applyFill="1" applyBorder="1" applyAlignment="1">
      <alignment horizontal="center" wrapText="1"/>
    </xf>
    <xf numFmtId="2" fontId="11" fillId="0" borderId="39" xfId="1" applyNumberFormat="1" applyFont="1" applyFill="1" applyBorder="1" applyAlignment="1">
      <alignment horizontal="center"/>
    </xf>
    <xf numFmtId="2" fontId="22" fillId="0" borderId="39" xfId="1" applyNumberFormat="1" applyFont="1" applyFill="1" applyBorder="1" applyAlignment="1">
      <alignment horizontal="center"/>
    </xf>
    <xf numFmtId="49" fontId="22" fillId="0" borderId="39" xfId="1" applyNumberFormat="1" applyFont="1" applyFill="1" applyBorder="1" applyAlignment="1">
      <alignment horizontal="center" wrapText="1"/>
    </xf>
    <xf numFmtId="164" fontId="11" fillId="0" borderId="39" xfId="1" applyNumberFormat="1" applyFont="1" applyFill="1" applyBorder="1"/>
    <xf numFmtId="0" fontId="11" fillId="0" borderId="40" xfId="1" applyFont="1" applyFill="1" applyBorder="1"/>
    <xf numFmtId="164" fontId="11" fillId="0" borderId="39" xfId="1" applyNumberFormat="1" applyFont="1" applyFill="1" applyBorder="1" applyAlignment="1">
      <alignment horizontal="center"/>
    </xf>
    <xf numFmtId="2" fontId="18" fillId="0" borderId="16" xfId="1" applyNumberFormat="1" applyFont="1" applyFill="1" applyBorder="1" applyAlignment="1">
      <alignment horizontal="center"/>
    </xf>
    <xf numFmtId="2" fontId="18" fillId="0" borderId="20" xfId="1" applyNumberFormat="1" applyFont="1" applyFill="1" applyBorder="1" applyAlignment="1">
      <alignment horizontal="center"/>
    </xf>
    <xf numFmtId="49" fontId="18" fillId="0" borderId="23" xfId="1" applyNumberFormat="1" applyFont="1" applyFill="1" applyBorder="1" applyAlignment="1">
      <alignment horizontal="center" wrapText="1"/>
    </xf>
    <xf numFmtId="0" fontId="24" fillId="0" borderId="0" xfId="1" applyFont="1" applyFill="1" applyAlignment="1"/>
    <xf numFmtId="164" fontId="18" fillId="0" borderId="6" xfId="1" applyNumberFormat="1" applyFont="1" applyFill="1" applyBorder="1" applyAlignment="1">
      <alignment horizontal="center"/>
    </xf>
    <xf numFmtId="1" fontId="22" fillId="0" borderId="41" xfId="1" applyNumberFormat="1" applyFont="1" applyFill="1" applyBorder="1" applyAlignment="1">
      <alignment horizontal="center"/>
    </xf>
    <xf numFmtId="1" fontId="18" fillId="0" borderId="21" xfId="1" applyNumberFormat="1" applyFont="1" applyFill="1" applyBorder="1" applyAlignment="1">
      <alignment horizontal="center"/>
    </xf>
    <xf numFmtId="1" fontId="18" fillId="0" borderId="17" xfId="1" applyNumberFormat="1" applyFont="1" applyFill="1" applyBorder="1" applyAlignment="1">
      <alignment horizontal="center"/>
    </xf>
    <xf numFmtId="1" fontId="18" fillId="0" borderId="12" xfId="1" applyNumberFormat="1" applyFont="1" applyFill="1" applyBorder="1" applyAlignment="1">
      <alignment horizontal="center"/>
    </xf>
    <xf numFmtId="1" fontId="18" fillId="0" borderId="53" xfId="1" applyNumberFormat="1" applyFont="1" applyFill="1" applyBorder="1" applyAlignment="1">
      <alignment horizontal="center"/>
    </xf>
    <xf numFmtId="1" fontId="18" fillId="0" borderId="46" xfId="1" applyNumberFormat="1" applyFont="1" applyFill="1" applyBorder="1" applyAlignment="1">
      <alignment horizontal="center"/>
    </xf>
    <xf numFmtId="49" fontId="18" fillId="0" borderId="47" xfId="1" applyNumberFormat="1" applyFont="1" applyFill="1" applyBorder="1" applyAlignment="1">
      <alignment horizontal="center" wrapText="1"/>
    </xf>
    <xf numFmtId="164" fontId="19" fillId="0" borderId="7" xfId="1" applyNumberFormat="1" applyFont="1" applyFill="1" applyBorder="1" applyAlignment="1">
      <alignment horizontal="center"/>
    </xf>
    <xf numFmtId="1" fontId="23" fillId="0" borderId="42" xfId="1" applyNumberFormat="1" applyFont="1" applyFill="1" applyBorder="1" applyAlignment="1">
      <alignment horizontal="center"/>
    </xf>
    <xf numFmtId="1" fontId="19" fillId="0" borderId="22" xfId="1" applyNumberFormat="1" applyFont="1" applyFill="1" applyBorder="1" applyAlignment="1">
      <alignment horizontal="center"/>
    </xf>
    <xf numFmtId="1" fontId="19" fillId="0" borderId="18" xfId="1" applyNumberFormat="1" applyFont="1" applyFill="1" applyBorder="1" applyAlignment="1">
      <alignment horizontal="center"/>
    </xf>
    <xf numFmtId="1" fontId="19" fillId="0" borderId="13" xfId="1" applyNumberFormat="1" applyFont="1" applyFill="1" applyBorder="1" applyAlignment="1">
      <alignment horizontal="center"/>
    </xf>
    <xf numFmtId="1" fontId="19" fillId="0" borderId="54" xfId="1" applyNumberFormat="1" applyFont="1" applyFill="1" applyBorder="1" applyAlignment="1">
      <alignment horizontal="center"/>
    </xf>
    <xf numFmtId="1" fontId="19" fillId="0" borderId="50" xfId="1" applyNumberFormat="1" applyFont="1" applyFill="1" applyBorder="1" applyAlignment="1">
      <alignment horizontal="center"/>
    </xf>
    <xf numFmtId="49" fontId="15" fillId="0" borderId="2" xfId="1" applyNumberFormat="1" applyFont="1" applyFill="1" applyBorder="1" applyAlignment="1">
      <alignment horizontal="center" wrapText="1"/>
    </xf>
    <xf numFmtId="49" fontId="21" fillId="0" borderId="48" xfId="1" applyNumberFormat="1" applyFont="1" applyFill="1" applyBorder="1" applyAlignment="1">
      <alignment horizontal="center" wrapText="1"/>
    </xf>
    <xf numFmtId="49" fontId="15" fillId="0" borderId="44" xfId="1" applyNumberFormat="1" applyFont="1" applyFill="1" applyBorder="1" applyAlignment="1">
      <alignment horizontal="center" wrapText="1"/>
    </xf>
    <xf numFmtId="49" fontId="15" fillId="0" borderId="9" xfId="1" applyNumberFormat="1" applyFont="1" applyFill="1" applyBorder="1" applyAlignment="1">
      <alignment horizontal="center" wrapText="1"/>
    </xf>
    <xf numFmtId="49" fontId="15" fillId="0" borderId="37" xfId="1" applyNumberFormat="1" applyFont="1" applyFill="1" applyBorder="1" applyAlignment="1">
      <alignment horizontal="center" wrapText="1"/>
    </xf>
    <xf numFmtId="49" fontId="15" fillId="0" borderId="25" xfId="1" applyNumberFormat="1" applyFont="1" applyFill="1" applyBorder="1" applyAlignment="1">
      <alignment horizontal="center" wrapText="1"/>
    </xf>
    <xf numFmtId="0" fontId="9" fillId="0" borderId="10" xfId="1" applyFont="1" applyFill="1" applyBorder="1"/>
    <xf numFmtId="0" fontId="9" fillId="0" borderId="15" xfId="1" applyFont="1" applyFill="1" applyBorder="1"/>
    <xf numFmtId="0" fontId="11" fillId="0" borderId="39" xfId="1" applyFont="1" applyFill="1" applyBorder="1"/>
    <xf numFmtId="0" fontId="9" fillId="0" borderId="19" xfId="1" applyFont="1" applyFill="1" applyBorder="1"/>
    <xf numFmtId="0" fontId="11" fillId="0" borderId="1" xfId="1" applyFont="1" applyFill="1" applyBorder="1" applyAlignment="1">
      <alignment horizontal="center"/>
    </xf>
    <xf numFmtId="1" fontId="11" fillId="0" borderId="28" xfId="1" applyNumberFormat="1" applyFont="1" applyFill="1" applyBorder="1" applyAlignment="1">
      <alignment horizontal="center"/>
    </xf>
    <xf numFmtId="0" fontId="11" fillId="0" borderId="28" xfId="1" applyFont="1" applyFill="1" applyBorder="1" applyAlignment="1">
      <alignment horizontal="center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wrapText="1"/>
    </xf>
    <xf numFmtId="0" fontId="2" fillId="0" borderId="36" xfId="8" quotePrefix="1" applyFont="1" applyFill="1" applyBorder="1"/>
    <xf numFmtId="0" fontId="20" fillId="0" borderId="43" xfId="8" quotePrefix="1" applyFont="1" applyFill="1" applyBorder="1"/>
    <xf numFmtId="0" fontId="2" fillId="0" borderId="45" xfId="8" quotePrefix="1" applyFont="1" applyFill="1" applyBorder="1"/>
    <xf numFmtId="0" fontId="2" fillId="0" borderId="14" xfId="8" quotePrefix="1" applyFont="1" applyFill="1" applyBorder="1"/>
    <xf numFmtId="0" fontId="2" fillId="0" borderId="38" xfId="8" quotePrefix="1" applyFont="1" applyFill="1" applyBorder="1"/>
    <xf numFmtId="0" fontId="2" fillId="0" borderId="27" xfId="8" quotePrefix="1" applyFont="1" applyFill="1" applyBorder="1"/>
    <xf numFmtId="0" fontId="16" fillId="0" borderId="0" xfId="1" applyFont="1" applyFill="1" applyBorder="1" applyAlignment="1"/>
    <xf numFmtId="164" fontId="9" fillId="0" borderId="11" xfId="1" applyNumberFormat="1" applyFont="1" applyFill="1" applyBorder="1"/>
    <xf numFmtId="164" fontId="9" fillId="0" borderId="20" xfId="1" applyNumberFormat="1" applyFont="1" applyFill="1" applyBorder="1"/>
    <xf numFmtId="2" fontId="22" fillId="0" borderId="40" xfId="1" applyNumberFormat="1" applyFont="1" applyFill="1" applyBorder="1" applyAlignment="1">
      <alignment horizontal="center"/>
    </xf>
    <xf numFmtId="1" fontId="11" fillId="0" borderId="3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28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1" fontId="11" fillId="0" borderId="36" xfId="1" applyNumberFormat="1" applyFont="1" applyFill="1" applyBorder="1" applyAlignment="1">
      <alignment horizontal="center"/>
    </xf>
    <xf numFmtId="1" fontId="11" fillId="0" borderId="35" xfId="1" applyNumberFormat="1" applyFont="1" applyFill="1" applyBorder="1" applyAlignment="1">
      <alignment horizontal="center"/>
    </xf>
    <xf numFmtId="0" fontId="11" fillId="0" borderId="33" xfId="1" applyFont="1" applyFill="1" applyBorder="1" applyAlignment="1">
      <alignment horizontal="left"/>
    </xf>
    <xf numFmtId="0" fontId="11" fillId="0" borderId="34" xfId="1" applyFont="1" applyFill="1" applyBorder="1" applyAlignment="1">
      <alignment horizontal="left"/>
    </xf>
    <xf numFmtId="0" fontId="11" fillId="0" borderId="8" xfId="1" applyFont="1" applyFill="1" applyBorder="1" applyAlignment="1">
      <alignment horizontal="left"/>
    </xf>
    <xf numFmtId="0" fontId="11" fillId="0" borderId="28" xfId="1" applyFont="1" applyFill="1" applyBorder="1" applyAlignment="1">
      <alignment horizontal="center"/>
    </xf>
    <xf numFmtId="0" fontId="11" fillId="0" borderId="29" xfId="1" applyFont="1" applyFill="1" applyBorder="1" applyAlignment="1">
      <alignment horizontal="left"/>
    </xf>
    <xf numFmtId="0" fontId="11" fillId="0" borderId="29" xfId="1" applyFont="1" applyFill="1" applyBorder="1" applyAlignment="1">
      <alignment horizontal="center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BB38"/>
  <sheetViews>
    <sheetView tabSelected="1" workbookViewId="0">
      <selection sqref="A1:AC38"/>
    </sheetView>
  </sheetViews>
  <sheetFormatPr defaultRowHeight="12.75" x14ac:dyDescent="0.2"/>
  <cols>
    <col min="1" max="1" width="19" style="2" customWidth="1"/>
    <col min="2" max="10" width="9.140625" style="2"/>
    <col min="11" max="11" width="10.140625" style="2" customWidth="1"/>
    <col min="12" max="13" width="9.140625" style="2"/>
    <col min="14" max="14" width="10.5703125" style="2" customWidth="1"/>
    <col min="15" max="15" width="10.85546875" style="2" customWidth="1"/>
    <col min="16" max="16" width="11.140625" style="2" customWidth="1"/>
    <col min="17" max="17" width="9.140625" style="2"/>
    <col min="18" max="18" width="10.7109375" style="2" customWidth="1"/>
    <col min="19" max="25" width="9.140625" style="2"/>
    <col min="26" max="28" width="9.140625" style="2" hidden="1" customWidth="1"/>
    <col min="29" max="29" width="11.7109375" style="2" customWidth="1"/>
    <col min="30" max="16384" width="9.140625" style="2"/>
  </cols>
  <sheetData>
    <row r="1" spans="1:54" x14ac:dyDescent="0.2">
      <c r="A1" s="1"/>
      <c r="B1" s="2" t="s">
        <v>0</v>
      </c>
      <c r="F1" s="2" t="s">
        <v>1</v>
      </c>
    </row>
    <row r="2" spans="1:54" ht="16.5" thickBot="1" x14ac:dyDescent="0.3">
      <c r="A2" s="152" t="s">
        <v>45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</row>
    <row r="3" spans="1:54" ht="60.75" customHeight="1" thickBot="1" x14ac:dyDescent="0.25">
      <c r="A3" s="60" t="s">
        <v>2</v>
      </c>
      <c r="B3" s="139" t="s">
        <v>9</v>
      </c>
      <c r="C3" s="4" t="s">
        <v>3</v>
      </c>
      <c r="D3" s="5" t="s">
        <v>4</v>
      </c>
      <c r="E3" s="139" t="s">
        <v>10</v>
      </c>
      <c r="F3" s="4" t="s">
        <v>3</v>
      </c>
      <c r="G3" s="140" t="s">
        <v>4</v>
      </c>
      <c r="H3" s="3" t="s">
        <v>11</v>
      </c>
      <c r="I3" s="4" t="s">
        <v>3</v>
      </c>
      <c r="J3" s="5" t="s">
        <v>4</v>
      </c>
      <c r="K3" s="139" t="s">
        <v>12</v>
      </c>
      <c r="L3" s="4" t="s">
        <v>3</v>
      </c>
      <c r="M3" s="140" t="s">
        <v>4</v>
      </c>
      <c r="N3" s="3" t="s">
        <v>13</v>
      </c>
      <c r="O3" s="4" t="s">
        <v>3</v>
      </c>
      <c r="P3" s="5" t="s">
        <v>4</v>
      </c>
      <c r="Q3" s="139" t="s">
        <v>14</v>
      </c>
      <c r="R3" s="4" t="s">
        <v>3</v>
      </c>
      <c r="S3" s="140" t="s">
        <v>4</v>
      </c>
      <c r="T3" s="3" t="s">
        <v>15</v>
      </c>
      <c r="U3" s="4" t="s">
        <v>3</v>
      </c>
      <c r="V3" s="5" t="s">
        <v>4</v>
      </c>
      <c r="W3" s="139" t="s">
        <v>16</v>
      </c>
      <c r="X3" s="4" t="s">
        <v>3</v>
      </c>
      <c r="Y3" s="140" t="s">
        <v>4</v>
      </c>
      <c r="Z3" s="3" t="s">
        <v>17</v>
      </c>
      <c r="AA3" s="4" t="s">
        <v>3</v>
      </c>
      <c r="AB3" s="5" t="s">
        <v>4</v>
      </c>
      <c r="AC3" s="49" t="s">
        <v>6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s="78" customFormat="1" ht="15.75" thickBot="1" x14ac:dyDescent="0.3">
      <c r="A4" s="141" t="s">
        <v>20</v>
      </c>
      <c r="B4" s="72" t="s">
        <v>48</v>
      </c>
      <c r="C4" s="39"/>
      <c r="D4" s="40"/>
      <c r="E4" s="85" t="s">
        <v>209</v>
      </c>
      <c r="F4" s="39"/>
      <c r="G4" s="50"/>
      <c r="H4" s="72" t="s">
        <v>72</v>
      </c>
      <c r="I4" s="68"/>
      <c r="J4" s="111"/>
      <c r="K4" s="85" t="s">
        <v>219</v>
      </c>
      <c r="L4" s="51"/>
      <c r="M4" s="50"/>
      <c r="N4" s="72" t="s">
        <v>180</v>
      </c>
      <c r="O4" s="68"/>
      <c r="P4" s="111"/>
      <c r="Q4" s="85" t="s">
        <v>130</v>
      </c>
      <c r="R4" s="69"/>
      <c r="S4" s="119"/>
      <c r="T4" s="126" t="s">
        <v>155</v>
      </c>
      <c r="U4" s="39"/>
      <c r="V4" s="40"/>
      <c r="W4" s="85" t="s">
        <v>156</v>
      </c>
      <c r="X4" s="39"/>
      <c r="Y4" s="40"/>
      <c r="Z4" s="67">
        <v>38.925319999999999</v>
      </c>
      <c r="AA4" s="39"/>
      <c r="AB4" s="50"/>
      <c r="AC4" s="61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</row>
    <row r="5" spans="1:54" s="99" customFormat="1" ht="15.75" thickBot="1" x14ac:dyDescent="0.3">
      <c r="A5" s="142" t="s">
        <v>21</v>
      </c>
      <c r="B5" s="100" t="s">
        <v>49</v>
      </c>
      <c r="C5" s="101">
        <f t="shared" ref="C5:C28" si="0">B5-B4</f>
        <v>2.9999999999745341E-2</v>
      </c>
      <c r="D5" s="28">
        <f t="shared" ref="D5:D28" si="1">C5*1200</f>
        <v>35.99999999969441</v>
      </c>
      <c r="E5" s="103" t="s">
        <v>208</v>
      </c>
      <c r="F5" s="101">
        <f t="shared" ref="F5:F28" si="2">E5-E4</f>
        <v>2.9999999999745341E-2</v>
      </c>
      <c r="G5" s="29">
        <f t="shared" ref="G5:G28" si="3">F5*7200</f>
        <v>215.99999999816646</v>
      </c>
      <c r="H5" s="100" t="s">
        <v>73</v>
      </c>
      <c r="I5" s="102">
        <f t="shared" ref="I5:I28" si="4">H5-H4</f>
        <v>7.999999999992724E-2</v>
      </c>
      <c r="J5" s="112">
        <f t="shared" ref="J5:J28" si="5">I5*7200</f>
        <v>575.99999999947613</v>
      </c>
      <c r="K5" s="103" t="s">
        <v>218</v>
      </c>
      <c r="L5" s="52">
        <f t="shared" ref="L5:L28" si="6">K5-K4</f>
        <v>6.0000000000059117E-2</v>
      </c>
      <c r="M5" s="29">
        <f t="shared" ref="M5:M28" si="7">L5*7200</f>
        <v>432.00000000042564</v>
      </c>
      <c r="N5" s="100" t="s">
        <v>107</v>
      </c>
      <c r="O5" s="102">
        <f t="shared" ref="O5:O28" si="8">N5-N4</f>
        <v>4.0000000000190994E-2</v>
      </c>
      <c r="P5" s="112">
        <f t="shared" ref="P5:P28" si="9">O5*7200</f>
        <v>288.00000000137516</v>
      </c>
      <c r="Q5" s="103" t="s">
        <v>131</v>
      </c>
      <c r="R5" s="102">
        <f t="shared" ref="R5:R28" si="10">Q5-Q4</f>
        <v>2.0000000000436557E-2</v>
      </c>
      <c r="S5" s="120">
        <f t="shared" ref="S5:S28" si="11">R5*1200</f>
        <v>24.000000000523869</v>
      </c>
      <c r="T5" s="127" t="s">
        <v>155</v>
      </c>
      <c r="U5" s="101">
        <f t="shared" ref="U5:U28" si="12">T5-T4</f>
        <v>0</v>
      </c>
      <c r="V5" s="28">
        <f t="shared" ref="V5:V28" si="13">U5*1200</f>
        <v>0</v>
      </c>
      <c r="W5" s="103" t="s">
        <v>157</v>
      </c>
      <c r="X5" s="101">
        <f t="shared" ref="X5:X28" si="14">W5-W4</f>
        <v>3.0000000000654836E-2</v>
      </c>
      <c r="Y5" s="28">
        <f t="shared" ref="Y5:Y28" si="15">X5*2400</f>
        <v>72.000000001571607</v>
      </c>
      <c r="Z5" s="104">
        <v>38.927959999999999</v>
      </c>
      <c r="AA5" s="106">
        <f t="shared" ref="AA5:AA28" si="16">Z5-Z4</f>
        <v>2.6399999999995316E-3</v>
      </c>
      <c r="AB5" s="29">
        <f>AA5*600</f>
        <v>1.583999999999719</v>
      </c>
      <c r="AC5" s="31">
        <f>D5+G5+J5+M5+P5+S5+V5+Y5</f>
        <v>1644.0000000012333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4" s="79" customFormat="1" ht="15" x14ac:dyDescent="0.25">
      <c r="A6" s="143" t="s">
        <v>22</v>
      </c>
      <c r="B6" s="76" t="s">
        <v>184</v>
      </c>
      <c r="C6" s="83">
        <f t="shared" si="0"/>
        <v>3.0000000000200089E-2</v>
      </c>
      <c r="D6" s="34">
        <f t="shared" si="1"/>
        <v>36.000000000240107</v>
      </c>
      <c r="E6" s="89" t="s">
        <v>207</v>
      </c>
      <c r="F6" s="83">
        <f t="shared" si="2"/>
        <v>3.0000000000654836E-2</v>
      </c>
      <c r="G6" s="35">
        <f t="shared" si="3"/>
        <v>216.00000000471482</v>
      </c>
      <c r="H6" s="73" t="s">
        <v>74</v>
      </c>
      <c r="I6" s="93">
        <f t="shared" si="4"/>
        <v>5.9999999999490683E-2</v>
      </c>
      <c r="J6" s="113">
        <f t="shared" si="5"/>
        <v>431.99999999633292</v>
      </c>
      <c r="K6" s="89" t="s">
        <v>217</v>
      </c>
      <c r="L6" s="66">
        <f t="shared" si="6"/>
        <v>5.999999999994543E-2</v>
      </c>
      <c r="M6" s="35">
        <f t="shared" si="7"/>
        <v>431.9999999996071</v>
      </c>
      <c r="N6" s="73" t="s">
        <v>108</v>
      </c>
      <c r="O6" s="93">
        <f t="shared" si="8"/>
        <v>3.999999999996362E-2</v>
      </c>
      <c r="P6" s="113">
        <f t="shared" si="9"/>
        <v>287.99999999973807</v>
      </c>
      <c r="Q6" s="87" t="s">
        <v>132</v>
      </c>
      <c r="R6" s="96">
        <f t="shared" si="10"/>
        <v>2.0000000000436557E-2</v>
      </c>
      <c r="S6" s="121">
        <f t="shared" si="11"/>
        <v>24.000000000523869</v>
      </c>
      <c r="T6" s="128" t="s">
        <v>155</v>
      </c>
      <c r="U6" s="83">
        <f t="shared" si="12"/>
        <v>0</v>
      </c>
      <c r="V6" s="34">
        <f t="shared" si="13"/>
        <v>0</v>
      </c>
      <c r="W6" s="89" t="s">
        <v>158</v>
      </c>
      <c r="X6" s="83">
        <f t="shared" si="14"/>
        <v>2.9999999999745341E-2</v>
      </c>
      <c r="Y6" s="34">
        <f t="shared" si="15"/>
        <v>71.99999999938882</v>
      </c>
      <c r="Z6" s="43">
        <v>38.930599999999998</v>
      </c>
      <c r="AA6" s="32">
        <f t="shared" si="16"/>
        <v>2.6399999999995316E-3</v>
      </c>
      <c r="AB6" s="35">
        <f>AA6*600</f>
        <v>1.583999999999719</v>
      </c>
      <c r="AC6" s="37">
        <f t="shared" ref="AC6:AC28" si="17">D6+G6+J6+M6+P6+S6+V6+Y6</f>
        <v>1500.0000000005457</v>
      </c>
    </row>
    <row r="7" spans="1:54" s="79" customFormat="1" ht="15" x14ac:dyDescent="0.25">
      <c r="A7" s="144" t="s">
        <v>23</v>
      </c>
      <c r="B7" s="74" t="s">
        <v>185</v>
      </c>
      <c r="C7" s="90">
        <f t="shared" si="0"/>
        <v>2.9999999999745341E-2</v>
      </c>
      <c r="D7" s="24">
        <f t="shared" si="1"/>
        <v>35.99999999969441</v>
      </c>
      <c r="E7" s="89" t="s">
        <v>206</v>
      </c>
      <c r="F7" s="90">
        <f t="shared" si="2"/>
        <v>2.9999999999745341E-2</v>
      </c>
      <c r="G7" s="25">
        <f t="shared" si="3"/>
        <v>215.99999999816646</v>
      </c>
      <c r="H7" s="74" t="s">
        <v>75</v>
      </c>
      <c r="I7" s="94">
        <f t="shared" si="4"/>
        <v>6.0000000000400178E-2</v>
      </c>
      <c r="J7" s="114">
        <f t="shared" si="5"/>
        <v>432.00000000288128</v>
      </c>
      <c r="K7" s="86" t="s">
        <v>216</v>
      </c>
      <c r="L7" s="46">
        <f t="shared" si="6"/>
        <v>6.0000000000059117E-2</v>
      </c>
      <c r="M7" s="20">
        <f t="shared" si="7"/>
        <v>432.00000000042564</v>
      </c>
      <c r="N7" s="74" t="s">
        <v>109</v>
      </c>
      <c r="O7" s="94">
        <f t="shared" si="8"/>
        <v>3.999999999996362E-2</v>
      </c>
      <c r="P7" s="114">
        <f t="shared" si="9"/>
        <v>287.99999999973807</v>
      </c>
      <c r="Q7" s="86" t="s">
        <v>133</v>
      </c>
      <c r="R7" s="98">
        <f t="shared" si="10"/>
        <v>1.9999999999527063E-2</v>
      </c>
      <c r="S7" s="122">
        <f t="shared" si="11"/>
        <v>23.999999999432475</v>
      </c>
      <c r="T7" s="129" t="s">
        <v>155</v>
      </c>
      <c r="U7" s="90">
        <f t="shared" si="12"/>
        <v>0</v>
      </c>
      <c r="V7" s="24">
        <f t="shared" si="13"/>
        <v>0</v>
      </c>
      <c r="W7" s="86" t="s">
        <v>159</v>
      </c>
      <c r="X7" s="90">
        <f t="shared" si="14"/>
        <v>2.9999999999745341E-2</v>
      </c>
      <c r="Y7" s="24">
        <f t="shared" si="15"/>
        <v>71.99999999938882</v>
      </c>
      <c r="Z7" s="42">
        <v>38.933320000000002</v>
      </c>
      <c r="AA7" s="23">
        <f t="shared" si="16"/>
        <v>2.7200000000036084E-3</v>
      </c>
      <c r="AB7" s="25">
        <f t="shared" ref="AB7:AB28" si="18">AA7*600</f>
        <v>1.6320000000021651</v>
      </c>
      <c r="AC7" s="27">
        <f t="shared" si="17"/>
        <v>1499.9999999997272</v>
      </c>
    </row>
    <row r="8" spans="1:54" s="56" customFormat="1" ht="15" x14ac:dyDescent="0.25">
      <c r="A8" s="144" t="s">
        <v>24</v>
      </c>
      <c r="B8" s="75" t="s">
        <v>186</v>
      </c>
      <c r="C8" s="90">
        <f t="shared" si="0"/>
        <v>3.999999999996362E-2</v>
      </c>
      <c r="D8" s="24">
        <f t="shared" si="1"/>
        <v>47.999999999956344</v>
      </c>
      <c r="E8" s="87" t="s">
        <v>205</v>
      </c>
      <c r="F8" s="90">
        <f t="shared" si="2"/>
        <v>2.9999999999745341E-2</v>
      </c>
      <c r="G8" s="25">
        <f t="shared" si="3"/>
        <v>215.99999999816646</v>
      </c>
      <c r="H8" s="75" t="s">
        <v>76</v>
      </c>
      <c r="I8" s="94">
        <f t="shared" si="4"/>
        <v>6.0000000000400178E-2</v>
      </c>
      <c r="J8" s="114">
        <f t="shared" si="5"/>
        <v>432.00000000288128</v>
      </c>
      <c r="K8" s="88" t="s">
        <v>215</v>
      </c>
      <c r="L8" s="81">
        <f t="shared" si="6"/>
        <v>7.999999999992724E-2</v>
      </c>
      <c r="M8" s="25">
        <f t="shared" si="7"/>
        <v>575.99999999947613</v>
      </c>
      <c r="N8" s="75" t="s">
        <v>110</v>
      </c>
      <c r="O8" s="94">
        <f t="shared" si="8"/>
        <v>2.9999999999972715E-2</v>
      </c>
      <c r="P8" s="114">
        <f t="shared" si="9"/>
        <v>215.99999999980355</v>
      </c>
      <c r="Q8" s="88" t="s">
        <v>134</v>
      </c>
      <c r="R8" s="107">
        <f t="shared" si="10"/>
        <v>2.0000000000436557E-2</v>
      </c>
      <c r="S8" s="122">
        <f t="shared" si="11"/>
        <v>24.000000000523869</v>
      </c>
      <c r="T8" s="130" t="s">
        <v>155</v>
      </c>
      <c r="U8" s="90">
        <f t="shared" si="12"/>
        <v>0</v>
      </c>
      <c r="V8" s="24">
        <f t="shared" si="13"/>
        <v>0</v>
      </c>
      <c r="W8" s="88" t="s">
        <v>160</v>
      </c>
      <c r="X8" s="90">
        <f t="shared" si="14"/>
        <v>3.0000000000654836E-2</v>
      </c>
      <c r="Y8" s="24">
        <f t="shared" si="15"/>
        <v>72.000000001571607</v>
      </c>
      <c r="Z8" s="42">
        <v>38.935960000000001</v>
      </c>
      <c r="AA8" s="26">
        <f t="shared" si="16"/>
        <v>2.6399999999995316E-3</v>
      </c>
      <c r="AB8" s="25">
        <f t="shared" si="18"/>
        <v>1.583999999999719</v>
      </c>
      <c r="AC8" s="27">
        <f t="shared" si="17"/>
        <v>1584.0000000023792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</row>
    <row r="9" spans="1:54" s="56" customFormat="1" ht="15" customHeight="1" thickBot="1" x14ac:dyDescent="0.3">
      <c r="A9" s="145" t="s">
        <v>25</v>
      </c>
      <c r="B9" s="75" t="s">
        <v>50</v>
      </c>
      <c r="C9" s="81">
        <f t="shared" si="0"/>
        <v>3.0000000000200089E-2</v>
      </c>
      <c r="D9" s="24">
        <f t="shared" si="1"/>
        <v>36.000000000240107</v>
      </c>
      <c r="E9" s="88" t="s">
        <v>204</v>
      </c>
      <c r="F9" s="81">
        <f t="shared" si="2"/>
        <v>2.9999999999745341E-2</v>
      </c>
      <c r="G9" s="25">
        <f t="shared" si="3"/>
        <v>215.99999999816646</v>
      </c>
      <c r="H9" s="75" t="s">
        <v>77</v>
      </c>
      <c r="I9" s="107">
        <f t="shared" si="4"/>
        <v>8.9999999999236024E-2</v>
      </c>
      <c r="J9" s="114">
        <f t="shared" si="5"/>
        <v>647.99999999449938</v>
      </c>
      <c r="K9" s="88" t="s">
        <v>214</v>
      </c>
      <c r="L9" s="81">
        <f t="shared" si="6"/>
        <v>7.0000000000050022E-2</v>
      </c>
      <c r="M9" s="25">
        <f t="shared" si="7"/>
        <v>504.00000000036016</v>
      </c>
      <c r="N9" s="75" t="s">
        <v>111</v>
      </c>
      <c r="O9" s="107">
        <f t="shared" si="8"/>
        <v>3.999999999996362E-2</v>
      </c>
      <c r="P9" s="114">
        <f t="shared" si="9"/>
        <v>287.99999999973807</v>
      </c>
      <c r="Q9" s="88" t="s">
        <v>135</v>
      </c>
      <c r="R9" s="107">
        <f t="shared" si="10"/>
        <v>3.999999999996362E-2</v>
      </c>
      <c r="S9" s="122">
        <f t="shared" si="11"/>
        <v>47.999999999956344</v>
      </c>
      <c r="T9" s="130" t="s">
        <v>155</v>
      </c>
      <c r="U9" s="81">
        <f t="shared" si="12"/>
        <v>0</v>
      </c>
      <c r="V9" s="24">
        <f t="shared" si="13"/>
        <v>0</v>
      </c>
      <c r="W9" s="88" t="s">
        <v>182</v>
      </c>
      <c r="X9" s="81">
        <f t="shared" si="14"/>
        <v>4.9999999999272404E-2</v>
      </c>
      <c r="Y9" s="24">
        <f t="shared" si="15"/>
        <v>119.99999999825377</v>
      </c>
      <c r="Z9" s="42">
        <v>38.938679999999998</v>
      </c>
      <c r="AA9" s="26">
        <f t="shared" si="16"/>
        <v>2.719999999996503E-3</v>
      </c>
      <c r="AB9" s="25">
        <f t="shared" si="18"/>
        <v>1.6319999999979018</v>
      </c>
      <c r="AC9" s="27">
        <f t="shared" si="17"/>
        <v>1859.9999999912143</v>
      </c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133"/>
    </row>
    <row r="10" spans="1:54" s="105" customFormat="1" ht="15.75" thickBot="1" x14ac:dyDescent="0.3">
      <c r="A10" s="142" t="s">
        <v>26</v>
      </c>
      <c r="B10" s="100" t="s">
        <v>51</v>
      </c>
      <c r="C10" s="52">
        <f t="shared" si="0"/>
        <v>3.0000000000200089E-2</v>
      </c>
      <c r="D10" s="28">
        <f t="shared" si="1"/>
        <v>36.000000000240107</v>
      </c>
      <c r="E10" s="103" t="s">
        <v>57</v>
      </c>
      <c r="F10" s="52">
        <f t="shared" si="2"/>
        <v>3.0000000000654836E-2</v>
      </c>
      <c r="G10" s="29">
        <f t="shared" si="3"/>
        <v>216.00000000471482</v>
      </c>
      <c r="H10" s="100" t="s">
        <v>78</v>
      </c>
      <c r="I10" s="150">
        <f t="shared" si="4"/>
        <v>5.0000000000181899E-2</v>
      </c>
      <c r="J10" s="112">
        <f t="shared" si="5"/>
        <v>360.00000000130967</v>
      </c>
      <c r="K10" s="103" t="s">
        <v>96</v>
      </c>
      <c r="L10" s="52">
        <f t="shared" si="6"/>
        <v>6.9999999999936335E-2</v>
      </c>
      <c r="M10" s="29">
        <f t="shared" si="7"/>
        <v>503.99999999954161</v>
      </c>
      <c r="N10" s="100" t="s">
        <v>112</v>
      </c>
      <c r="O10" s="150">
        <f t="shared" si="8"/>
        <v>3.999999999996362E-2</v>
      </c>
      <c r="P10" s="112">
        <f t="shared" si="9"/>
        <v>287.99999999973807</v>
      </c>
      <c r="Q10" s="103" t="s">
        <v>136</v>
      </c>
      <c r="R10" s="150">
        <f t="shared" si="10"/>
        <v>9.999999999308784E-3</v>
      </c>
      <c r="S10" s="120">
        <f t="shared" si="11"/>
        <v>11.999999999170541</v>
      </c>
      <c r="T10" s="127" t="s">
        <v>155</v>
      </c>
      <c r="U10" s="52">
        <f t="shared" si="12"/>
        <v>0</v>
      </c>
      <c r="V10" s="28">
        <f t="shared" si="13"/>
        <v>0</v>
      </c>
      <c r="W10" s="103" t="s">
        <v>161</v>
      </c>
      <c r="X10" s="52">
        <f t="shared" si="14"/>
        <v>3.999999999996362E-2</v>
      </c>
      <c r="Y10" s="28">
        <f t="shared" si="15"/>
        <v>95.999999999912689</v>
      </c>
      <c r="Z10" s="104">
        <v>38.941319999999997</v>
      </c>
      <c r="AA10" s="30">
        <f t="shared" si="16"/>
        <v>2.6399999999995316E-3</v>
      </c>
      <c r="AB10" s="29">
        <f t="shared" si="18"/>
        <v>1.583999999999719</v>
      </c>
      <c r="AC10" s="31">
        <f t="shared" si="17"/>
        <v>1512.0000000046275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34"/>
    </row>
    <row r="11" spans="1:54" s="48" customFormat="1" ht="15" x14ac:dyDescent="0.25">
      <c r="A11" s="143" t="s">
        <v>27</v>
      </c>
      <c r="B11" s="73" t="s">
        <v>52</v>
      </c>
      <c r="C11" s="66">
        <f t="shared" si="0"/>
        <v>2.9999999999745341E-2</v>
      </c>
      <c r="D11" s="34">
        <f t="shared" si="1"/>
        <v>35.99999999969441</v>
      </c>
      <c r="E11" s="89" t="s">
        <v>58</v>
      </c>
      <c r="F11" s="66">
        <f t="shared" si="2"/>
        <v>2.9999999999745341E-2</v>
      </c>
      <c r="G11" s="35">
        <f t="shared" si="3"/>
        <v>215.99999999816646</v>
      </c>
      <c r="H11" s="73" t="s">
        <v>79</v>
      </c>
      <c r="I11" s="108">
        <f t="shared" si="4"/>
        <v>6.0000000000400178E-2</v>
      </c>
      <c r="J11" s="113">
        <f t="shared" si="5"/>
        <v>432.00000000288128</v>
      </c>
      <c r="K11" s="89" t="s">
        <v>213</v>
      </c>
      <c r="L11" s="66">
        <f t="shared" si="6"/>
        <v>8.0000000000040927E-2</v>
      </c>
      <c r="M11" s="35">
        <f t="shared" si="7"/>
        <v>576.00000000029468</v>
      </c>
      <c r="N11" s="73" t="s">
        <v>183</v>
      </c>
      <c r="O11" s="108">
        <f>N11-N10</f>
        <v>1.999999999998181E-2</v>
      </c>
      <c r="P11" s="113">
        <f>O11*7200</f>
        <v>143.99999999986903</v>
      </c>
      <c r="Q11" s="89" t="s">
        <v>137</v>
      </c>
      <c r="R11" s="108">
        <f t="shared" si="10"/>
        <v>1.0000000000218279E-2</v>
      </c>
      <c r="S11" s="121">
        <f t="shared" si="11"/>
        <v>12.000000000261934</v>
      </c>
      <c r="T11" s="128" t="s">
        <v>155</v>
      </c>
      <c r="U11" s="66">
        <f t="shared" si="12"/>
        <v>0</v>
      </c>
      <c r="V11" s="34">
        <f t="shared" si="13"/>
        <v>0</v>
      </c>
      <c r="W11" s="89" t="s">
        <v>162</v>
      </c>
      <c r="X11" s="66">
        <f t="shared" si="14"/>
        <v>3.0000000000654836E-2</v>
      </c>
      <c r="Y11" s="33">
        <f t="shared" si="15"/>
        <v>72.000000001571607</v>
      </c>
      <c r="Z11" s="149">
        <v>38.943959999999997</v>
      </c>
      <c r="AA11" s="36">
        <f t="shared" si="16"/>
        <v>2.6399999999995316E-3</v>
      </c>
      <c r="AB11" s="35">
        <f t="shared" si="18"/>
        <v>1.583999999999719</v>
      </c>
      <c r="AC11" s="37">
        <f t="shared" si="17"/>
        <v>1488.0000000027394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135"/>
    </row>
    <row r="12" spans="1:54" s="47" customFormat="1" ht="15" x14ac:dyDescent="0.25">
      <c r="A12" s="144" t="s">
        <v>28</v>
      </c>
      <c r="B12" s="74" t="s">
        <v>53</v>
      </c>
      <c r="C12" s="46">
        <f t="shared" si="0"/>
        <v>3.999999999996362E-2</v>
      </c>
      <c r="D12" s="19">
        <f t="shared" si="1"/>
        <v>47.999999999956344</v>
      </c>
      <c r="E12" s="86" t="s">
        <v>59</v>
      </c>
      <c r="F12" s="46">
        <f t="shared" si="2"/>
        <v>2.9999999999745341E-2</v>
      </c>
      <c r="G12" s="20">
        <f t="shared" si="3"/>
        <v>215.99999999816646</v>
      </c>
      <c r="H12" s="74" t="s">
        <v>80</v>
      </c>
      <c r="I12" s="98">
        <f t="shared" si="4"/>
        <v>9.0000000000145519E-2</v>
      </c>
      <c r="J12" s="115">
        <f t="shared" si="5"/>
        <v>648.00000000104774</v>
      </c>
      <c r="K12" s="86" t="s">
        <v>212</v>
      </c>
      <c r="L12" s="46">
        <f>K12-K11</f>
        <v>9.0000000000031832E-2</v>
      </c>
      <c r="M12" s="20">
        <f t="shared" si="7"/>
        <v>648.00000000022919</v>
      </c>
      <c r="N12" s="74" t="s">
        <v>113</v>
      </c>
      <c r="O12" s="98">
        <f t="shared" si="8"/>
        <v>4.0000000000190994E-2</v>
      </c>
      <c r="P12" s="115">
        <f t="shared" si="9"/>
        <v>288.00000000137516</v>
      </c>
      <c r="Q12" s="86" t="s">
        <v>138</v>
      </c>
      <c r="R12" s="98">
        <f t="shared" si="10"/>
        <v>2.9999999999745341E-2</v>
      </c>
      <c r="S12" s="123">
        <f t="shared" si="11"/>
        <v>35.99999999969441</v>
      </c>
      <c r="T12" s="129" t="s">
        <v>155</v>
      </c>
      <c r="U12" s="46">
        <f t="shared" si="12"/>
        <v>0</v>
      </c>
      <c r="V12" s="19">
        <f t="shared" si="13"/>
        <v>0</v>
      </c>
      <c r="W12" s="86" t="s">
        <v>163</v>
      </c>
      <c r="X12" s="46">
        <f t="shared" si="14"/>
        <v>3.999999999996362E-2</v>
      </c>
      <c r="Y12" s="18">
        <f t="shared" si="15"/>
        <v>95.999999999912689</v>
      </c>
      <c r="Z12" s="148">
        <v>38.946440000000003</v>
      </c>
      <c r="AA12" s="21">
        <f t="shared" si="16"/>
        <v>2.4800000000055888E-3</v>
      </c>
      <c r="AB12" s="20">
        <f t="shared" si="18"/>
        <v>1.4880000000033533</v>
      </c>
      <c r="AC12" s="22">
        <f t="shared" si="17"/>
        <v>1980.000000000382</v>
      </c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132"/>
    </row>
    <row r="13" spans="1:54" s="47" customFormat="1" ht="15" x14ac:dyDescent="0.25">
      <c r="A13" s="144" t="s">
        <v>29</v>
      </c>
      <c r="B13" s="74" t="s">
        <v>187</v>
      </c>
      <c r="C13" s="46">
        <f t="shared" si="0"/>
        <v>3.999999999996362E-2</v>
      </c>
      <c r="D13" s="19">
        <f t="shared" si="1"/>
        <v>47.999999999956344</v>
      </c>
      <c r="E13" s="86" t="s">
        <v>60</v>
      </c>
      <c r="F13" s="46">
        <f t="shared" si="2"/>
        <v>2.0000000000436557E-2</v>
      </c>
      <c r="G13" s="20">
        <f t="shared" si="3"/>
        <v>144.00000000314321</v>
      </c>
      <c r="H13" s="74" t="s">
        <v>81</v>
      </c>
      <c r="I13" s="98">
        <f t="shared" si="4"/>
        <v>3.999999999996362E-2</v>
      </c>
      <c r="J13" s="115">
        <f t="shared" si="5"/>
        <v>287.99999999973807</v>
      </c>
      <c r="K13" s="86" t="s">
        <v>97</v>
      </c>
      <c r="L13" s="46">
        <f t="shared" si="6"/>
        <v>0.10000000000002274</v>
      </c>
      <c r="M13" s="20">
        <f t="shared" si="7"/>
        <v>720.00000000016371</v>
      </c>
      <c r="N13" s="74" t="s">
        <v>114</v>
      </c>
      <c r="O13" s="98">
        <f t="shared" si="8"/>
        <v>3.999999999996362E-2</v>
      </c>
      <c r="P13" s="115">
        <f t="shared" si="9"/>
        <v>287.99999999973807</v>
      </c>
      <c r="Q13" s="86" t="s">
        <v>139</v>
      </c>
      <c r="R13" s="98">
        <f t="shared" si="10"/>
        <v>1.0000000000218279E-2</v>
      </c>
      <c r="S13" s="123">
        <f t="shared" si="11"/>
        <v>12.000000000261934</v>
      </c>
      <c r="T13" s="129" t="s">
        <v>155</v>
      </c>
      <c r="U13" s="46">
        <f t="shared" si="12"/>
        <v>0</v>
      </c>
      <c r="V13" s="19">
        <f t="shared" si="13"/>
        <v>0</v>
      </c>
      <c r="W13" s="86" t="s">
        <v>164</v>
      </c>
      <c r="X13" s="46">
        <f t="shared" si="14"/>
        <v>2.9999999999745341E-2</v>
      </c>
      <c r="Y13" s="18">
        <f t="shared" si="15"/>
        <v>71.99999999938882</v>
      </c>
      <c r="Z13" s="148">
        <v>38.948999999999998</v>
      </c>
      <c r="AA13" s="21">
        <f t="shared" si="16"/>
        <v>2.5599999999954548E-3</v>
      </c>
      <c r="AB13" s="20">
        <f t="shared" si="18"/>
        <v>1.5359999999972729</v>
      </c>
      <c r="AC13" s="22">
        <f t="shared" si="17"/>
        <v>1572.0000000023902</v>
      </c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132"/>
    </row>
    <row r="14" spans="1:54" s="47" customFormat="1" ht="15" x14ac:dyDescent="0.25">
      <c r="A14" s="144" t="s">
        <v>30</v>
      </c>
      <c r="B14" s="74" t="s">
        <v>54</v>
      </c>
      <c r="C14" s="46">
        <f t="shared" si="0"/>
        <v>3.999999999996362E-2</v>
      </c>
      <c r="D14" s="19">
        <f t="shared" si="1"/>
        <v>47.999999999956344</v>
      </c>
      <c r="E14" s="86" t="s">
        <v>61</v>
      </c>
      <c r="F14" s="46">
        <f t="shared" si="2"/>
        <v>2.9999999999745341E-2</v>
      </c>
      <c r="G14" s="20">
        <f t="shared" si="3"/>
        <v>215.99999999816646</v>
      </c>
      <c r="H14" s="74" t="s">
        <v>181</v>
      </c>
      <c r="I14" s="98">
        <f t="shared" si="4"/>
        <v>2.9999999999745341E-2</v>
      </c>
      <c r="J14" s="115">
        <f t="shared" si="5"/>
        <v>215.99999999816646</v>
      </c>
      <c r="K14" s="86" t="s">
        <v>98</v>
      </c>
      <c r="L14" s="46">
        <f t="shared" si="6"/>
        <v>9.9999999999909051E-2</v>
      </c>
      <c r="M14" s="20">
        <f t="shared" si="7"/>
        <v>719.99999999934516</v>
      </c>
      <c r="N14" s="74" t="s">
        <v>115</v>
      </c>
      <c r="O14" s="98">
        <f t="shared" si="8"/>
        <v>5.999999999994543E-2</v>
      </c>
      <c r="P14" s="115">
        <f t="shared" si="9"/>
        <v>431.9999999996071</v>
      </c>
      <c r="Q14" s="86" t="s">
        <v>140</v>
      </c>
      <c r="R14" s="98">
        <f t="shared" si="10"/>
        <v>3.999999999996362E-2</v>
      </c>
      <c r="S14" s="123">
        <f t="shared" si="11"/>
        <v>47.999999999956344</v>
      </c>
      <c r="T14" s="129" t="s">
        <v>155</v>
      </c>
      <c r="U14" s="46">
        <f t="shared" si="12"/>
        <v>0</v>
      </c>
      <c r="V14" s="19">
        <f t="shared" si="13"/>
        <v>0</v>
      </c>
      <c r="W14" s="86" t="s">
        <v>165</v>
      </c>
      <c r="X14" s="46">
        <f t="shared" si="14"/>
        <v>2.9999999999745341E-2</v>
      </c>
      <c r="Y14" s="18">
        <f t="shared" si="15"/>
        <v>71.99999999938882</v>
      </c>
      <c r="Z14" s="148">
        <v>38.951560000000001</v>
      </c>
      <c r="AA14" s="21">
        <f t="shared" si="16"/>
        <v>2.5600000000025602E-3</v>
      </c>
      <c r="AB14" s="20">
        <f t="shared" si="18"/>
        <v>1.5360000000015361</v>
      </c>
      <c r="AC14" s="22">
        <f t="shared" si="17"/>
        <v>1751.9999999945867</v>
      </c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132"/>
    </row>
    <row r="15" spans="1:54" s="71" customFormat="1" ht="15" x14ac:dyDescent="0.25">
      <c r="A15" s="143" t="s">
        <v>31</v>
      </c>
      <c r="B15" s="76" t="s">
        <v>55</v>
      </c>
      <c r="C15" s="92">
        <f t="shared" si="0"/>
        <v>3.0000000000200089E-2</v>
      </c>
      <c r="D15" s="62">
        <f t="shared" si="1"/>
        <v>36.000000000240107</v>
      </c>
      <c r="E15" s="89" t="s">
        <v>62</v>
      </c>
      <c r="F15" s="92">
        <f t="shared" si="2"/>
        <v>2.9999999999745341E-2</v>
      </c>
      <c r="G15" s="64">
        <f t="shared" si="3"/>
        <v>215.99999999816646</v>
      </c>
      <c r="H15" s="73" t="s">
        <v>82</v>
      </c>
      <c r="I15" s="96">
        <f t="shared" si="4"/>
        <v>0.1000000000003638</v>
      </c>
      <c r="J15" s="116">
        <f t="shared" si="5"/>
        <v>720.00000000261934</v>
      </c>
      <c r="K15" s="89" t="s">
        <v>99</v>
      </c>
      <c r="L15" s="66">
        <f t="shared" si="6"/>
        <v>6.0000000000059117E-2</v>
      </c>
      <c r="M15" s="35">
        <f t="shared" si="7"/>
        <v>432.00000000042564</v>
      </c>
      <c r="N15" s="73" t="s">
        <v>116</v>
      </c>
      <c r="O15" s="96">
        <f t="shared" si="8"/>
        <v>2.9999999999972715E-2</v>
      </c>
      <c r="P15" s="116">
        <f t="shared" si="9"/>
        <v>215.99999999980355</v>
      </c>
      <c r="Q15" s="89" t="s">
        <v>141</v>
      </c>
      <c r="R15" s="96">
        <f t="shared" si="10"/>
        <v>1.0000000000218279E-2</v>
      </c>
      <c r="S15" s="124">
        <f t="shared" si="11"/>
        <v>12.000000000261934</v>
      </c>
      <c r="T15" s="128" t="s">
        <v>155</v>
      </c>
      <c r="U15" s="92">
        <f t="shared" si="12"/>
        <v>0</v>
      </c>
      <c r="V15" s="62">
        <f t="shared" si="13"/>
        <v>0</v>
      </c>
      <c r="W15" s="89" t="s">
        <v>166</v>
      </c>
      <c r="X15" s="92">
        <f t="shared" si="14"/>
        <v>3.999999999996362E-2</v>
      </c>
      <c r="Y15" s="62">
        <f t="shared" si="15"/>
        <v>95.999999999912689</v>
      </c>
      <c r="Z15" s="70">
        <v>38.954039999999999</v>
      </c>
      <c r="AA15" s="63">
        <f t="shared" si="16"/>
        <v>2.4799999999984834E-3</v>
      </c>
      <c r="AB15" s="64">
        <f t="shared" si="18"/>
        <v>1.4879999999990901</v>
      </c>
      <c r="AC15" s="65">
        <f t="shared" si="17"/>
        <v>1728.0000000014297</v>
      </c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</row>
    <row r="16" spans="1:54" s="47" customFormat="1" ht="15" x14ac:dyDescent="0.25">
      <c r="A16" s="144" t="s">
        <v>32</v>
      </c>
      <c r="B16" s="74" t="s">
        <v>188</v>
      </c>
      <c r="C16" s="91">
        <f t="shared" si="0"/>
        <v>3.999999999996362E-2</v>
      </c>
      <c r="D16" s="19">
        <f t="shared" si="1"/>
        <v>47.999999999956344</v>
      </c>
      <c r="E16" s="89" t="s">
        <v>63</v>
      </c>
      <c r="F16" s="91">
        <f t="shared" si="2"/>
        <v>2.0000000000436557E-2</v>
      </c>
      <c r="G16" s="20">
        <f t="shared" si="3"/>
        <v>144.00000000314321</v>
      </c>
      <c r="H16" s="74" t="s">
        <v>83</v>
      </c>
      <c r="I16" s="95">
        <f t="shared" si="4"/>
        <v>5.9999999999490683E-2</v>
      </c>
      <c r="J16" s="115">
        <f t="shared" si="5"/>
        <v>431.99999999633292</v>
      </c>
      <c r="K16" s="86" t="s">
        <v>100</v>
      </c>
      <c r="L16" s="46">
        <f t="shared" si="6"/>
        <v>5.999999999994543E-2</v>
      </c>
      <c r="M16" s="20">
        <f t="shared" si="7"/>
        <v>431.9999999996071</v>
      </c>
      <c r="N16" s="74" t="s">
        <v>117</v>
      </c>
      <c r="O16" s="95">
        <f t="shared" si="8"/>
        <v>1.999999999998181E-2</v>
      </c>
      <c r="P16" s="115">
        <f t="shared" si="9"/>
        <v>143.99999999986903</v>
      </c>
      <c r="Q16" s="86" t="s">
        <v>142</v>
      </c>
      <c r="R16" s="95">
        <f t="shared" si="10"/>
        <v>1.0000000000218279E-2</v>
      </c>
      <c r="S16" s="123">
        <f t="shared" si="11"/>
        <v>12.000000000261934</v>
      </c>
      <c r="T16" s="129" t="s">
        <v>155</v>
      </c>
      <c r="U16" s="91">
        <f t="shared" si="12"/>
        <v>0</v>
      </c>
      <c r="V16" s="19">
        <f t="shared" si="13"/>
        <v>0</v>
      </c>
      <c r="W16" s="86" t="s">
        <v>167</v>
      </c>
      <c r="X16" s="91">
        <f t="shared" si="14"/>
        <v>3.0000000000654836E-2</v>
      </c>
      <c r="Y16" s="19">
        <f t="shared" si="15"/>
        <v>72.000000001571607</v>
      </c>
      <c r="Z16" s="41">
        <v>38.956600000000002</v>
      </c>
      <c r="AA16" s="21">
        <f t="shared" si="16"/>
        <v>2.5600000000025602E-3</v>
      </c>
      <c r="AB16" s="20">
        <f t="shared" si="18"/>
        <v>1.5360000000015361</v>
      </c>
      <c r="AC16" s="22">
        <f t="shared" si="17"/>
        <v>1284.0000000007421</v>
      </c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</row>
    <row r="17" spans="1:54" s="56" customFormat="1" ht="15" x14ac:dyDescent="0.25">
      <c r="A17" s="144" t="s">
        <v>33</v>
      </c>
      <c r="B17" s="75" t="s">
        <v>56</v>
      </c>
      <c r="C17" s="90">
        <f t="shared" si="0"/>
        <v>3.999999999996362E-2</v>
      </c>
      <c r="D17" s="24">
        <f t="shared" si="1"/>
        <v>47.999999999956344</v>
      </c>
      <c r="E17" s="87" t="s">
        <v>64</v>
      </c>
      <c r="F17" s="90">
        <f t="shared" si="2"/>
        <v>2.9999999999745341E-2</v>
      </c>
      <c r="G17" s="25">
        <f t="shared" si="3"/>
        <v>215.99999999816646</v>
      </c>
      <c r="H17" s="75" t="s">
        <v>84</v>
      </c>
      <c r="I17" s="94">
        <f t="shared" si="4"/>
        <v>6.9999999999708962E-2</v>
      </c>
      <c r="J17" s="114">
        <f t="shared" si="5"/>
        <v>503.99999999790452</v>
      </c>
      <c r="K17" s="88" t="s">
        <v>101</v>
      </c>
      <c r="L17" s="81">
        <f t="shared" si="6"/>
        <v>6.0000000000059117E-2</v>
      </c>
      <c r="M17" s="25">
        <f t="shared" si="7"/>
        <v>432.00000000042564</v>
      </c>
      <c r="N17" s="75" t="s">
        <v>118</v>
      </c>
      <c r="O17" s="94">
        <f t="shared" si="8"/>
        <v>4.9999999999954525E-2</v>
      </c>
      <c r="P17" s="114">
        <f t="shared" si="9"/>
        <v>359.99999999967258</v>
      </c>
      <c r="Q17" s="88" t="s">
        <v>143</v>
      </c>
      <c r="R17" s="94">
        <f t="shared" si="10"/>
        <v>2.9999999999745341E-2</v>
      </c>
      <c r="S17" s="122">
        <f t="shared" si="11"/>
        <v>35.99999999969441</v>
      </c>
      <c r="T17" s="130" t="s">
        <v>155</v>
      </c>
      <c r="U17" s="90">
        <f t="shared" si="12"/>
        <v>0</v>
      </c>
      <c r="V17" s="24">
        <f t="shared" si="13"/>
        <v>0</v>
      </c>
      <c r="W17" s="88" t="s">
        <v>168</v>
      </c>
      <c r="X17" s="90">
        <f t="shared" si="14"/>
        <v>3.999999999996362E-2</v>
      </c>
      <c r="Y17" s="24">
        <f t="shared" si="15"/>
        <v>95.999999999912689</v>
      </c>
      <c r="Z17" s="42">
        <v>38.959159999999997</v>
      </c>
      <c r="AA17" s="26">
        <f t="shared" si="16"/>
        <v>2.5599999999954548E-3</v>
      </c>
      <c r="AB17" s="25">
        <f t="shared" si="18"/>
        <v>1.5359999999972729</v>
      </c>
      <c r="AC17" s="27">
        <f t="shared" si="17"/>
        <v>1691.9999999957327</v>
      </c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</row>
    <row r="18" spans="1:54" s="56" customFormat="1" ht="15.75" thickBot="1" x14ac:dyDescent="0.3">
      <c r="A18" s="145" t="s">
        <v>34</v>
      </c>
      <c r="B18" s="75" t="s">
        <v>189</v>
      </c>
      <c r="C18" s="81">
        <f t="shared" si="0"/>
        <v>3.999999999996362E-2</v>
      </c>
      <c r="D18" s="24">
        <f t="shared" si="1"/>
        <v>47.999999999956344</v>
      </c>
      <c r="E18" s="88" t="s">
        <v>65</v>
      </c>
      <c r="F18" s="81">
        <f t="shared" si="2"/>
        <v>2.9999999999745341E-2</v>
      </c>
      <c r="G18" s="25">
        <f t="shared" si="3"/>
        <v>215.99999999816646</v>
      </c>
      <c r="H18" s="75" t="s">
        <v>85</v>
      </c>
      <c r="I18" s="107">
        <f t="shared" si="4"/>
        <v>7.0000000000618456E-2</v>
      </c>
      <c r="J18" s="114">
        <f t="shared" si="5"/>
        <v>504.00000000445289</v>
      </c>
      <c r="K18" s="88" t="s">
        <v>102</v>
      </c>
      <c r="L18" s="81">
        <f t="shared" si="6"/>
        <v>7.999999999992724E-2</v>
      </c>
      <c r="M18" s="25">
        <f t="shared" si="7"/>
        <v>575.99999999947613</v>
      </c>
      <c r="N18" s="75" t="s">
        <v>119</v>
      </c>
      <c r="O18" s="107">
        <f t="shared" si="8"/>
        <v>4.0000000000190994E-2</v>
      </c>
      <c r="P18" s="114">
        <f t="shared" si="9"/>
        <v>288.00000000137516</v>
      </c>
      <c r="Q18" s="88" t="s">
        <v>144</v>
      </c>
      <c r="R18" s="107">
        <f t="shared" si="10"/>
        <v>1.0000000000218279E-2</v>
      </c>
      <c r="S18" s="122">
        <f t="shared" si="11"/>
        <v>12.000000000261934</v>
      </c>
      <c r="T18" s="130" t="s">
        <v>155</v>
      </c>
      <c r="U18" s="81">
        <f t="shared" si="12"/>
        <v>0</v>
      </c>
      <c r="V18" s="24">
        <f t="shared" si="13"/>
        <v>0</v>
      </c>
      <c r="W18" s="88" t="s">
        <v>169</v>
      </c>
      <c r="X18" s="81">
        <f t="shared" si="14"/>
        <v>2.9999999999745341E-2</v>
      </c>
      <c r="Y18" s="24">
        <f t="shared" si="15"/>
        <v>71.99999999938882</v>
      </c>
      <c r="Z18" s="42">
        <v>38.96172</v>
      </c>
      <c r="AA18" s="26">
        <f t="shared" si="16"/>
        <v>2.5600000000025602E-3</v>
      </c>
      <c r="AB18" s="25">
        <f t="shared" si="18"/>
        <v>1.5360000000015361</v>
      </c>
      <c r="AC18" s="27">
        <f t="shared" si="17"/>
        <v>1716.0000000030777</v>
      </c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133"/>
    </row>
    <row r="19" spans="1:54" s="105" customFormat="1" ht="15.75" thickBot="1" x14ac:dyDescent="0.3">
      <c r="A19" s="142" t="s">
        <v>35</v>
      </c>
      <c r="B19" s="100" t="s">
        <v>190</v>
      </c>
      <c r="C19" s="101">
        <f t="shared" si="0"/>
        <v>3.0000000000200089E-2</v>
      </c>
      <c r="D19" s="28">
        <f t="shared" si="1"/>
        <v>36.000000000240107</v>
      </c>
      <c r="E19" s="103" t="s">
        <v>66</v>
      </c>
      <c r="F19" s="101">
        <f t="shared" si="2"/>
        <v>2.0000000000436557E-2</v>
      </c>
      <c r="G19" s="29">
        <f t="shared" si="3"/>
        <v>144.00000000314321</v>
      </c>
      <c r="H19" s="100" t="s">
        <v>86</v>
      </c>
      <c r="I19" s="102">
        <f t="shared" si="4"/>
        <v>6.9999999999708962E-2</v>
      </c>
      <c r="J19" s="112">
        <f t="shared" si="5"/>
        <v>503.99999999790452</v>
      </c>
      <c r="K19" s="103" t="s">
        <v>103</v>
      </c>
      <c r="L19" s="52">
        <f t="shared" si="6"/>
        <v>9.0000000000031832E-2</v>
      </c>
      <c r="M19" s="29">
        <f t="shared" si="7"/>
        <v>648.00000000022919</v>
      </c>
      <c r="N19" s="100" t="s">
        <v>120</v>
      </c>
      <c r="O19" s="102">
        <f t="shared" si="8"/>
        <v>3.999999999996362E-2</v>
      </c>
      <c r="P19" s="112">
        <f t="shared" si="9"/>
        <v>287.99999999973807</v>
      </c>
      <c r="Q19" s="103" t="s">
        <v>145</v>
      </c>
      <c r="R19" s="102">
        <f t="shared" si="10"/>
        <v>1.9999999999527063E-2</v>
      </c>
      <c r="S19" s="120">
        <f t="shared" si="11"/>
        <v>23.999999999432475</v>
      </c>
      <c r="T19" s="127" t="s">
        <v>155</v>
      </c>
      <c r="U19" s="101">
        <f t="shared" si="12"/>
        <v>0</v>
      </c>
      <c r="V19" s="28">
        <f t="shared" si="13"/>
        <v>0</v>
      </c>
      <c r="W19" s="103" t="s">
        <v>170</v>
      </c>
      <c r="X19" s="101">
        <f t="shared" si="14"/>
        <v>5.0000000000181899E-2</v>
      </c>
      <c r="Y19" s="28">
        <f t="shared" si="15"/>
        <v>120.00000000043656</v>
      </c>
      <c r="Z19" s="104">
        <v>38.964280000000002</v>
      </c>
      <c r="AA19" s="30">
        <f t="shared" si="16"/>
        <v>2.5600000000025602E-3</v>
      </c>
      <c r="AB19" s="29">
        <f t="shared" si="18"/>
        <v>1.5360000000015361</v>
      </c>
      <c r="AC19" s="31">
        <f t="shared" si="17"/>
        <v>1764.0000000011241</v>
      </c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99"/>
      <c r="BB19" s="99"/>
    </row>
    <row r="20" spans="1:54" s="48" customFormat="1" ht="15" x14ac:dyDescent="0.25">
      <c r="A20" s="143" t="s">
        <v>36</v>
      </c>
      <c r="B20" s="73" t="s">
        <v>191</v>
      </c>
      <c r="C20" s="83">
        <f t="shared" si="0"/>
        <v>2.9999999999745341E-2</v>
      </c>
      <c r="D20" s="34">
        <f t="shared" si="1"/>
        <v>35.99999999969441</v>
      </c>
      <c r="E20" s="89" t="s">
        <v>67</v>
      </c>
      <c r="F20" s="83">
        <f t="shared" si="2"/>
        <v>2.9999999999745341E-2</v>
      </c>
      <c r="G20" s="35">
        <f t="shared" si="3"/>
        <v>215.99999999816646</v>
      </c>
      <c r="H20" s="73" t="s">
        <v>87</v>
      </c>
      <c r="I20" s="93">
        <f t="shared" si="4"/>
        <v>2.0000000000436557E-2</v>
      </c>
      <c r="J20" s="113">
        <f t="shared" si="5"/>
        <v>144.00000000314321</v>
      </c>
      <c r="K20" s="89" t="s">
        <v>104</v>
      </c>
      <c r="L20" s="66">
        <f t="shared" si="6"/>
        <v>5.0000000000068212E-2</v>
      </c>
      <c r="M20" s="35">
        <f t="shared" si="7"/>
        <v>360.00000000049113</v>
      </c>
      <c r="N20" s="73" t="s">
        <v>121</v>
      </c>
      <c r="O20" s="93">
        <f t="shared" si="8"/>
        <v>2.9999999999972715E-2</v>
      </c>
      <c r="P20" s="113">
        <f t="shared" si="9"/>
        <v>215.99999999980355</v>
      </c>
      <c r="Q20" s="89" t="s">
        <v>146</v>
      </c>
      <c r="R20" s="93">
        <f t="shared" si="10"/>
        <v>2.0000000000436557E-2</v>
      </c>
      <c r="S20" s="121">
        <f t="shared" si="11"/>
        <v>24.000000000523869</v>
      </c>
      <c r="T20" s="128" t="s">
        <v>155</v>
      </c>
      <c r="U20" s="83">
        <f t="shared" si="12"/>
        <v>0</v>
      </c>
      <c r="V20" s="34">
        <f t="shared" si="13"/>
        <v>0</v>
      </c>
      <c r="W20" s="89" t="s">
        <v>171</v>
      </c>
      <c r="X20" s="83">
        <f t="shared" si="14"/>
        <v>2.9999999999745341E-2</v>
      </c>
      <c r="Y20" s="34">
        <f t="shared" si="15"/>
        <v>71.99999999938882</v>
      </c>
      <c r="Z20" s="43">
        <v>38.966839999999998</v>
      </c>
      <c r="AA20" s="36">
        <f t="shared" si="16"/>
        <v>2.5599999999954548E-3</v>
      </c>
      <c r="AB20" s="35">
        <f t="shared" si="18"/>
        <v>1.5359999999972729</v>
      </c>
      <c r="AC20" s="37">
        <f t="shared" si="17"/>
        <v>1068.0000000012114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</row>
    <row r="21" spans="1:54" s="56" customFormat="1" ht="15.75" thickBot="1" x14ac:dyDescent="0.3">
      <c r="A21" s="145" t="s">
        <v>37</v>
      </c>
      <c r="B21" s="75" t="s">
        <v>192</v>
      </c>
      <c r="C21" s="90">
        <f t="shared" si="0"/>
        <v>3.0000000000200089E-2</v>
      </c>
      <c r="D21" s="24">
        <f t="shared" si="1"/>
        <v>36.000000000240107</v>
      </c>
      <c r="E21" s="87" t="s">
        <v>68</v>
      </c>
      <c r="F21" s="90">
        <f t="shared" si="2"/>
        <v>3.999999999996362E-2</v>
      </c>
      <c r="G21" s="25">
        <f t="shared" si="3"/>
        <v>287.99999999973807</v>
      </c>
      <c r="H21" s="75" t="s">
        <v>88</v>
      </c>
      <c r="I21" s="94">
        <f t="shared" si="4"/>
        <v>0.11999999999989086</v>
      </c>
      <c r="J21" s="114">
        <f t="shared" si="5"/>
        <v>863.9999999992142</v>
      </c>
      <c r="K21" s="88" t="s">
        <v>105</v>
      </c>
      <c r="L21" s="81">
        <f t="shared" si="6"/>
        <v>5.999999999994543E-2</v>
      </c>
      <c r="M21" s="25">
        <f t="shared" si="7"/>
        <v>431.9999999996071</v>
      </c>
      <c r="N21" s="75" t="s">
        <v>122</v>
      </c>
      <c r="O21" s="94">
        <f t="shared" si="8"/>
        <v>3.999999999996362E-2</v>
      </c>
      <c r="P21" s="114">
        <f t="shared" si="9"/>
        <v>287.99999999973807</v>
      </c>
      <c r="Q21" s="88" t="s">
        <v>147</v>
      </c>
      <c r="R21" s="94">
        <f t="shared" si="10"/>
        <v>2.9999999999745341E-2</v>
      </c>
      <c r="S21" s="122">
        <f t="shared" si="11"/>
        <v>35.99999999969441</v>
      </c>
      <c r="T21" s="130" t="s">
        <v>155</v>
      </c>
      <c r="U21" s="90">
        <f t="shared" si="12"/>
        <v>0</v>
      </c>
      <c r="V21" s="24">
        <f t="shared" si="13"/>
        <v>0</v>
      </c>
      <c r="W21" s="88" t="s">
        <v>172</v>
      </c>
      <c r="X21" s="90">
        <f t="shared" si="14"/>
        <v>3.999999999996362E-2</v>
      </c>
      <c r="Y21" s="24">
        <f t="shared" si="15"/>
        <v>95.999999999912689</v>
      </c>
      <c r="Z21" s="42">
        <v>38.969479999999997</v>
      </c>
      <c r="AA21" s="26">
        <f t="shared" si="16"/>
        <v>2.6399999999995316E-3</v>
      </c>
      <c r="AB21" s="25">
        <f t="shared" si="18"/>
        <v>1.583999999999719</v>
      </c>
      <c r="AC21" s="27">
        <f t="shared" si="17"/>
        <v>2039.9999999981446</v>
      </c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</row>
    <row r="22" spans="1:54" s="105" customFormat="1" ht="15.75" thickBot="1" x14ac:dyDescent="0.3">
      <c r="A22" s="142" t="s">
        <v>38</v>
      </c>
      <c r="B22" s="100" t="s">
        <v>193</v>
      </c>
      <c r="C22" s="101">
        <f t="shared" si="0"/>
        <v>2.9999999999745341E-2</v>
      </c>
      <c r="D22" s="28">
        <f t="shared" si="1"/>
        <v>35.99999999969441</v>
      </c>
      <c r="E22" s="103" t="s">
        <v>69</v>
      </c>
      <c r="F22" s="101">
        <f t="shared" si="2"/>
        <v>3.0000000000654836E-2</v>
      </c>
      <c r="G22" s="29">
        <f t="shared" si="3"/>
        <v>216.00000000471482</v>
      </c>
      <c r="H22" s="100" t="s">
        <v>89</v>
      </c>
      <c r="I22" s="102">
        <f t="shared" si="4"/>
        <v>9.9999999999454303E-2</v>
      </c>
      <c r="J22" s="112">
        <f t="shared" si="5"/>
        <v>719.99999999607098</v>
      </c>
      <c r="K22" s="103" t="s">
        <v>220</v>
      </c>
      <c r="L22" s="52">
        <f t="shared" si="6"/>
        <v>6.0000000000059117E-2</v>
      </c>
      <c r="M22" s="29">
        <f t="shared" si="7"/>
        <v>432.00000000042564</v>
      </c>
      <c r="N22" s="100" t="s">
        <v>123</v>
      </c>
      <c r="O22" s="102">
        <f t="shared" si="8"/>
        <v>2.9999999999972715E-2</v>
      </c>
      <c r="P22" s="112">
        <f t="shared" si="9"/>
        <v>215.99999999980355</v>
      </c>
      <c r="Q22" s="103" t="s">
        <v>148</v>
      </c>
      <c r="R22" s="102">
        <f t="shared" si="10"/>
        <v>1.0000000000218279E-2</v>
      </c>
      <c r="S22" s="120">
        <f t="shared" si="11"/>
        <v>12.000000000261934</v>
      </c>
      <c r="T22" s="127" t="s">
        <v>155</v>
      </c>
      <c r="U22" s="101">
        <f t="shared" si="12"/>
        <v>0</v>
      </c>
      <c r="V22" s="28">
        <f t="shared" si="13"/>
        <v>0</v>
      </c>
      <c r="W22" s="103" t="s">
        <v>173</v>
      </c>
      <c r="X22" s="101">
        <f t="shared" si="14"/>
        <v>2.9999999999745341E-2</v>
      </c>
      <c r="Y22" s="28">
        <f t="shared" si="15"/>
        <v>71.99999999938882</v>
      </c>
      <c r="Z22" s="104">
        <v>38.972119999999997</v>
      </c>
      <c r="AA22" s="30">
        <f t="shared" si="16"/>
        <v>2.6399999999995316E-3</v>
      </c>
      <c r="AB22" s="29">
        <f t="shared" si="18"/>
        <v>1.583999999999719</v>
      </c>
      <c r="AC22" s="31">
        <f t="shared" si="17"/>
        <v>1704.0000000003602</v>
      </c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34"/>
    </row>
    <row r="23" spans="1:54" s="48" customFormat="1" ht="15" x14ac:dyDescent="0.25">
      <c r="A23" s="143" t="s">
        <v>39</v>
      </c>
      <c r="B23" s="73" t="s">
        <v>194</v>
      </c>
      <c r="C23" s="83">
        <f t="shared" si="0"/>
        <v>3.999999999996362E-2</v>
      </c>
      <c r="D23" s="34">
        <f t="shared" si="1"/>
        <v>47.999999999956344</v>
      </c>
      <c r="E23" s="89" t="s">
        <v>70</v>
      </c>
      <c r="F23" s="83">
        <f t="shared" si="2"/>
        <v>2.9999999999745341E-2</v>
      </c>
      <c r="G23" s="35">
        <f t="shared" si="3"/>
        <v>215.99999999816646</v>
      </c>
      <c r="H23" s="73" t="s">
        <v>90</v>
      </c>
      <c r="I23" s="93">
        <f t="shared" si="4"/>
        <v>5.0000000000181899E-2</v>
      </c>
      <c r="J23" s="113">
        <f t="shared" si="5"/>
        <v>360.00000000130967</v>
      </c>
      <c r="K23" s="89" t="s">
        <v>221</v>
      </c>
      <c r="L23" s="66">
        <f t="shared" si="6"/>
        <v>5.999999999994543E-2</v>
      </c>
      <c r="M23" s="35">
        <f t="shared" si="7"/>
        <v>431.9999999996071</v>
      </c>
      <c r="N23" s="73" t="s">
        <v>124</v>
      </c>
      <c r="O23" s="93">
        <f t="shared" si="8"/>
        <v>2.9999999999972715E-2</v>
      </c>
      <c r="P23" s="113">
        <f t="shared" si="9"/>
        <v>215.99999999980355</v>
      </c>
      <c r="Q23" s="89" t="s">
        <v>149</v>
      </c>
      <c r="R23" s="93">
        <f t="shared" si="10"/>
        <v>1.9999999999527063E-2</v>
      </c>
      <c r="S23" s="121">
        <f t="shared" si="11"/>
        <v>23.999999999432475</v>
      </c>
      <c r="T23" s="128" t="s">
        <v>155</v>
      </c>
      <c r="U23" s="83">
        <f t="shared" si="12"/>
        <v>0</v>
      </c>
      <c r="V23" s="34">
        <f t="shared" si="13"/>
        <v>0</v>
      </c>
      <c r="W23" s="89" t="s">
        <v>174</v>
      </c>
      <c r="X23" s="83">
        <f t="shared" si="14"/>
        <v>3.0000000000654836E-2</v>
      </c>
      <c r="Y23" s="34">
        <f t="shared" si="15"/>
        <v>72.000000001571607</v>
      </c>
      <c r="Z23" s="43">
        <v>38.974760000000003</v>
      </c>
      <c r="AA23" s="36">
        <f t="shared" si="16"/>
        <v>2.640000000006637E-3</v>
      </c>
      <c r="AB23" s="35">
        <f t="shared" si="18"/>
        <v>1.5840000000039822</v>
      </c>
      <c r="AC23" s="37">
        <f t="shared" si="17"/>
        <v>1367.9999999998472</v>
      </c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135"/>
    </row>
    <row r="24" spans="1:54" s="47" customFormat="1" ht="15" x14ac:dyDescent="0.25">
      <c r="A24" s="144" t="s">
        <v>40</v>
      </c>
      <c r="B24" s="74" t="s">
        <v>195</v>
      </c>
      <c r="C24" s="91">
        <f t="shared" si="0"/>
        <v>4.0000000000418368E-2</v>
      </c>
      <c r="D24" s="19">
        <f t="shared" si="1"/>
        <v>48.000000000502041</v>
      </c>
      <c r="E24" s="89" t="s">
        <v>71</v>
      </c>
      <c r="F24" s="91">
        <f t="shared" si="2"/>
        <v>2.9999999999745341E-2</v>
      </c>
      <c r="G24" s="20">
        <f t="shared" si="3"/>
        <v>215.99999999816646</v>
      </c>
      <c r="H24" s="74" t="s">
        <v>91</v>
      </c>
      <c r="I24" s="95">
        <f t="shared" si="4"/>
        <v>3.999999999996362E-2</v>
      </c>
      <c r="J24" s="115">
        <f t="shared" si="5"/>
        <v>287.99999999973807</v>
      </c>
      <c r="K24" s="86" t="s">
        <v>210</v>
      </c>
      <c r="L24" s="46">
        <f t="shared" si="6"/>
        <v>9.0000000000031832E-2</v>
      </c>
      <c r="M24" s="20">
        <f t="shared" si="7"/>
        <v>648.00000000022919</v>
      </c>
      <c r="N24" s="74" t="s">
        <v>125</v>
      </c>
      <c r="O24" s="95">
        <f t="shared" si="8"/>
        <v>4.9999999999954525E-2</v>
      </c>
      <c r="P24" s="115">
        <f t="shared" si="9"/>
        <v>359.99999999967258</v>
      </c>
      <c r="Q24" s="86" t="s">
        <v>150</v>
      </c>
      <c r="R24" s="95">
        <f t="shared" si="10"/>
        <v>2.0000000000436557E-2</v>
      </c>
      <c r="S24" s="123">
        <f t="shared" si="11"/>
        <v>24.000000000523869</v>
      </c>
      <c r="T24" s="129" t="s">
        <v>155</v>
      </c>
      <c r="U24" s="91">
        <f t="shared" si="12"/>
        <v>0</v>
      </c>
      <c r="V24" s="19">
        <f t="shared" si="13"/>
        <v>0</v>
      </c>
      <c r="W24" s="86" t="s">
        <v>175</v>
      </c>
      <c r="X24" s="91">
        <f t="shared" si="14"/>
        <v>2.9999999999745341E-2</v>
      </c>
      <c r="Y24" s="19">
        <f t="shared" si="15"/>
        <v>71.99999999938882</v>
      </c>
      <c r="Z24" s="41">
        <v>38.976999999999997</v>
      </c>
      <c r="AA24" s="21">
        <f t="shared" si="16"/>
        <v>2.2399999999933584E-3</v>
      </c>
      <c r="AB24" s="20">
        <f t="shared" si="18"/>
        <v>1.343999999996015</v>
      </c>
      <c r="AC24" s="22">
        <f t="shared" si="17"/>
        <v>1655.999999998221</v>
      </c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132"/>
    </row>
    <row r="25" spans="1:54" s="56" customFormat="1" ht="15" x14ac:dyDescent="0.25">
      <c r="A25" s="144" t="s">
        <v>41</v>
      </c>
      <c r="B25" s="74" t="s">
        <v>196</v>
      </c>
      <c r="C25" s="90">
        <f t="shared" si="0"/>
        <v>2.9999999999745341E-2</v>
      </c>
      <c r="D25" s="24">
        <f t="shared" si="1"/>
        <v>35.99999999969441</v>
      </c>
      <c r="E25" s="89" t="s">
        <v>200</v>
      </c>
      <c r="F25" s="90">
        <f t="shared" si="2"/>
        <v>2.9999999999745341E-2</v>
      </c>
      <c r="G25" s="25">
        <f t="shared" si="3"/>
        <v>215.99999999816646</v>
      </c>
      <c r="H25" s="74" t="s">
        <v>92</v>
      </c>
      <c r="I25" s="94">
        <f t="shared" si="4"/>
        <v>6.9999999999708962E-2</v>
      </c>
      <c r="J25" s="114">
        <f t="shared" si="5"/>
        <v>503.99999999790452</v>
      </c>
      <c r="K25" s="86" t="s">
        <v>211</v>
      </c>
      <c r="L25" s="46">
        <f t="shared" si="6"/>
        <v>6.9999999999936335E-2</v>
      </c>
      <c r="M25" s="20">
        <f t="shared" si="7"/>
        <v>503.99999999954161</v>
      </c>
      <c r="N25" s="74" t="s">
        <v>126</v>
      </c>
      <c r="O25" s="94">
        <f t="shared" si="8"/>
        <v>3.0000000000200089E-2</v>
      </c>
      <c r="P25" s="114">
        <f t="shared" si="9"/>
        <v>216.00000000144064</v>
      </c>
      <c r="Q25" s="86" t="s">
        <v>151</v>
      </c>
      <c r="R25" s="94">
        <f t="shared" si="10"/>
        <v>1.9999999999527063E-2</v>
      </c>
      <c r="S25" s="122">
        <f t="shared" si="11"/>
        <v>23.999999999432475</v>
      </c>
      <c r="T25" s="129" t="s">
        <v>155</v>
      </c>
      <c r="U25" s="90">
        <f t="shared" si="12"/>
        <v>0</v>
      </c>
      <c r="V25" s="24">
        <f t="shared" si="13"/>
        <v>0</v>
      </c>
      <c r="W25" s="86" t="s">
        <v>176</v>
      </c>
      <c r="X25" s="90">
        <f t="shared" si="14"/>
        <v>2.9999999999745341E-2</v>
      </c>
      <c r="Y25" s="24">
        <f t="shared" si="15"/>
        <v>71.99999999938882</v>
      </c>
      <c r="Z25" s="42">
        <v>38.979640000000003</v>
      </c>
      <c r="AA25" s="26">
        <f t="shared" si="16"/>
        <v>2.640000000006637E-3</v>
      </c>
      <c r="AB25" s="25">
        <f t="shared" si="18"/>
        <v>1.5840000000039822</v>
      </c>
      <c r="AC25" s="27">
        <f t="shared" si="17"/>
        <v>1571.9999999955689</v>
      </c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133"/>
    </row>
    <row r="26" spans="1:54" s="47" customFormat="1" ht="15" x14ac:dyDescent="0.25">
      <c r="A26" s="144" t="s">
        <v>42</v>
      </c>
      <c r="B26" s="74" t="s">
        <v>197</v>
      </c>
      <c r="C26" s="91">
        <f t="shared" si="0"/>
        <v>3.0000000000200089E-2</v>
      </c>
      <c r="D26" s="19">
        <f t="shared" si="1"/>
        <v>36.000000000240107</v>
      </c>
      <c r="E26" s="89" t="s">
        <v>201</v>
      </c>
      <c r="F26" s="91">
        <f t="shared" si="2"/>
        <v>3.0000000000654836E-2</v>
      </c>
      <c r="G26" s="20">
        <f t="shared" si="3"/>
        <v>216.00000000471482</v>
      </c>
      <c r="H26" s="74" t="s">
        <v>93</v>
      </c>
      <c r="I26" s="95">
        <f t="shared" si="4"/>
        <v>7.0000000000618456E-2</v>
      </c>
      <c r="J26" s="115">
        <f t="shared" si="5"/>
        <v>504.00000000445289</v>
      </c>
      <c r="K26" s="86" t="s">
        <v>222</v>
      </c>
      <c r="L26" s="46">
        <f t="shared" si="6"/>
        <v>6.0000000000059117E-2</v>
      </c>
      <c r="M26" s="20">
        <f t="shared" si="7"/>
        <v>432.00000000042564</v>
      </c>
      <c r="N26" s="74" t="s">
        <v>127</v>
      </c>
      <c r="O26" s="95">
        <f t="shared" si="8"/>
        <v>3.999999999996362E-2</v>
      </c>
      <c r="P26" s="115">
        <f t="shared" si="9"/>
        <v>287.99999999973807</v>
      </c>
      <c r="Q26" s="86" t="s">
        <v>152</v>
      </c>
      <c r="R26" s="95">
        <f t="shared" si="10"/>
        <v>2.0000000000436557E-2</v>
      </c>
      <c r="S26" s="123">
        <f t="shared" si="11"/>
        <v>24.000000000523869</v>
      </c>
      <c r="T26" s="129" t="s">
        <v>155</v>
      </c>
      <c r="U26" s="91">
        <f t="shared" si="12"/>
        <v>0</v>
      </c>
      <c r="V26" s="19">
        <f t="shared" si="13"/>
        <v>0</v>
      </c>
      <c r="W26" s="86" t="s">
        <v>177</v>
      </c>
      <c r="X26" s="91">
        <f t="shared" si="14"/>
        <v>2.9999999999745341E-2</v>
      </c>
      <c r="Y26" s="19">
        <f t="shared" si="15"/>
        <v>71.99999999938882</v>
      </c>
      <c r="Z26" s="41">
        <v>38.982280000000003</v>
      </c>
      <c r="AA26" s="21">
        <f t="shared" si="16"/>
        <v>2.6399999999995316E-3</v>
      </c>
      <c r="AB26" s="20">
        <f t="shared" si="18"/>
        <v>1.583999999999719</v>
      </c>
      <c r="AC26" s="22">
        <f t="shared" si="17"/>
        <v>1572.0000000094842</v>
      </c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132"/>
    </row>
    <row r="27" spans="1:54" s="48" customFormat="1" ht="15" x14ac:dyDescent="0.25">
      <c r="A27" s="144" t="s">
        <v>43</v>
      </c>
      <c r="B27" s="74" t="s">
        <v>198</v>
      </c>
      <c r="C27" s="83">
        <f t="shared" si="0"/>
        <v>3.999999999996362E-2</v>
      </c>
      <c r="D27" s="34">
        <f t="shared" si="1"/>
        <v>47.999999999956344</v>
      </c>
      <c r="E27" s="89" t="s">
        <v>202</v>
      </c>
      <c r="F27" s="83">
        <f t="shared" si="2"/>
        <v>2.9999999999745341E-2</v>
      </c>
      <c r="G27" s="35">
        <f t="shared" si="3"/>
        <v>215.99999999816646</v>
      </c>
      <c r="H27" s="74" t="s">
        <v>94</v>
      </c>
      <c r="I27" s="93">
        <f t="shared" si="4"/>
        <v>6.9999999999708962E-2</v>
      </c>
      <c r="J27" s="113">
        <f t="shared" si="5"/>
        <v>503.99999999790452</v>
      </c>
      <c r="K27" s="86" t="s">
        <v>223</v>
      </c>
      <c r="L27" s="46">
        <f t="shared" si="6"/>
        <v>5.999999999994543E-2</v>
      </c>
      <c r="M27" s="20">
        <f t="shared" si="7"/>
        <v>431.9999999996071</v>
      </c>
      <c r="N27" s="74" t="s">
        <v>128</v>
      </c>
      <c r="O27" s="93">
        <f t="shared" si="8"/>
        <v>2.9999999999972715E-2</v>
      </c>
      <c r="P27" s="113">
        <f t="shared" si="9"/>
        <v>215.99999999980355</v>
      </c>
      <c r="Q27" s="86" t="s">
        <v>153</v>
      </c>
      <c r="R27" s="93">
        <f t="shared" si="10"/>
        <v>1.9999999999527063E-2</v>
      </c>
      <c r="S27" s="121">
        <f t="shared" si="11"/>
        <v>23.999999999432475</v>
      </c>
      <c r="T27" s="129" t="s">
        <v>155</v>
      </c>
      <c r="U27" s="83">
        <f t="shared" si="12"/>
        <v>0</v>
      </c>
      <c r="V27" s="34">
        <f t="shared" si="13"/>
        <v>0</v>
      </c>
      <c r="W27" s="86" t="s">
        <v>178</v>
      </c>
      <c r="X27" s="83">
        <f t="shared" si="14"/>
        <v>3.0000000000654836E-2</v>
      </c>
      <c r="Y27" s="34">
        <f t="shared" si="15"/>
        <v>72.000000001571607</v>
      </c>
      <c r="Z27" s="43">
        <v>38.984920000000002</v>
      </c>
      <c r="AA27" s="36">
        <f t="shared" si="16"/>
        <v>2.6399999999995316E-3</v>
      </c>
      <c r="AB27" s="35">
        <f t="shared" si="18"/>
        <v>1.583999999999719</v>
      </c>
      <c r="AC27" s="37">
        <f t="shared" si="17"/>
        <v>1511.9999999964421</v>
      </c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135"/>
    </row>
    <row r="28" spans="1:54" s="80" customFormat="1" ht="15.75" thickBot="1" x14ac:dyDescent="0.3">
      <c r="A28" s="146" t="s">
        <v>44</v>
      </c>
      <c r="B28" s="77" t="s">
        <v>199</v>
      </c>
      <c r="C28" s="84">
        <f t="shared" si="0"/>
        <v>3.999999999996362E-2</v>
      </c>
      <c r="D28" s="45">
        <f t="shared" si="1"/>
        <v>47.999999999956344</v>
      </c>
      <c r="E28" s="118" t="s">
        <v>203</v>
      </c>
      <c r="F28" s="84">
        <f t="shared" si="2"/>
        <v>2.9999999999745341E-2</v>
      </c>
      <c r="G28" s="53">
        <f t="shared" si="3"/>
        <v>215.99999999816646</v>
      </c>
      <c r="H28" s="77" t="s">
        <v>95</v>
      </c>
      <c r="I28" s="97">
        <f t="shared" si="4"/>
        <v>6.9999999999708962E-2</v>
      </c>
      <c r="J28" s="117">
        <f t="shared" si="5"/>
        <v>503.99999999790452</v>
      </c>
      <c r="K28" s="109" t="s">
        <v>106</v>
      </c>
      <c r="L28" s="82">
        <f t="shared" si="6"/>
        <v>7.0000000000050022E-2</v>
      </c>
      <c r="M28" s="38">
        <f t="shared" si="7"/>
        <v>504.00000000036016</v>
      </c>
      <c r="N28" s="77" t="s">
        <v>129</v>
      </c>
      <c r="O28" s="97">
        <f t="shared" si="8"/>
        <v>3.999999999996362E-2</v>
      </c>
      <c r="P28" s="117">
        <f t="shared" si="9"/>
        <v>287.99999999973807</v>
      </c>
      <c r="Q28" s="118" t="s">
        <v>154</v>
      </c>
      <c r="R28" s="97">
        <f t="shared" si="10"/>
        <v>2.0000000000436557E-2</v>
      </c>
      <c r="S28" s="125">
        <f t="shared" si="11"/>
        <v>24.000000000523869</v>
      </c>
      <c r="T28" s="131" t="s">
        <v>155</v>
      </c>
      <c r="U28" s="84">
        <f t="shared" si="12"/>
        <v>0</v>
      </c>
      <c r="V28" s="45">
        <f t="shared" si="13"/>
        <v>0</v>
      </c>
      <c r="W28" s="109" t="s">
        <v>179</v>
      </c>
      <c r="X28" s="84">
        <f t="shared" si="14"/>
        <v>3.999999999996362E-2</v>
      </c>
      <c r="Y28" s="45">
        <f t="shared" si="15"/>
        <v>95.999999999912689</v>
      </c>
      <c r="Z28" s="54">
        <v>38.987560000000002</v>
      </c>
      <c r="AA28" s="44">
        <f t="shared" si="16"/>
        <v>2.6399999999995316E-3</v>
      </c>
      <c r="AB28" s="53">
        <f t="shared" si="18"/>
        <v>1.583999999999719</v>
      </c>
      <c r="AC28" s="55">
        <f t="shared" si="17"/>
        <v>1679.9999999965621</v>
      </c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</row>
    <row r="29" spans="1:54" ht="13.5" thickBot="1" x14ac:dyDescent="0.25">
      <c r="A29" s="161" t="s">
        <v>7</v>
      </c>
      <c r="B29" s="153"/>
      <c r="C29" s="136"/>
      <c r="D29" s="7">
        <f>SUM(D5:D28)</f>
        <v>995.99999999991269</v>
      </c>
      <c r="E29" s="138"/>
      <c r="F29" s="136"/>
      <c r="G29" s="58">
        <f>SUM(G5:G28)</f>
        <v>5039.9999999986903</v>
      </c>
      <c r="H29" s="137"/>
      <c r="I29" s="58"/>
      <c r="J29" s="7">
        <f>SUM(J5:J28)</f>
        <v>11519.999999996071</v>
      </c>
      <c r="K29" s="58"/>
      <c r="L29" s="58"/>
      <c r="M29" s="58">
        <f>SUM(M5:M28)</f>
        <v>12240.000000000327</v>
      </c>
      <c r="N29" s="137"/>
      <c r="O29" s="58"/>
      <c r="P29" s="7">
        <f>SUM(P5:P28)</f>
        <v>6408.0000000007203</v>
      </c>
      <c r="Q29" s="58"/>
      <c r="R29" s="58"/>
      <c r="S29" s="58">
        <f>SUM(S5:S28)</f>
        <v>576.00000000056752</v>
      </c>
      <c r="T29" s="59"/>
      <c r="U29" s="57"/>
      <c r="V29" s="151">
        <f>SUM(V5:V28)</f>
        <v>0</v>
      </c>
      <c r="W29" s="58"/>
      <c r="X29" s="58"/>
      <c r="Y29" s="7">
        <f>SUM(Y5:Y28)</f>
        <v>1968.0000000014843</v>
      </c>
      <c r="Z29" s="137"/>
      <c r="AA29" s="58"/>
      <c r="AB29" s="58">
        <f>SUM(AB5:AB28)</f>
        <v>37.344000000001643</v>
      </c>
      <c r="AC29" s="156">
        <f>SUM(AC5:AC28)</f>
        <v>38747.999999997774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4" ht="13.5" thickBot="1" x14ac:dyDescent="0.25">
      <c r="A30" s="8"/>
      <c r="B30" s="154" t="s">
        <v>18</v>
      </c>
      <c r="C30" s="155"/>
      <c r="D30" s="12"/>
      <c r="E30" s="154" t="s">
        <v>19</v>
      </c>
      <c r="F30" s="155"/>
      <c r="G30" s="9"/>
      <c r="H30" s="154" t="s">
        <v>19</v>
      </c>
      <c r="I30" s="155"/>
      <c r="J30" s="162"/>
      <c r="K30" s="153" t="s">
        <v>19</v>
      </c>
      <c r="L30" s="153"/>
      <c r="M30" s="153"/>
      <c r="N30" s="161" t="s">
        <v>19</v>
      </c>
      <c r="O30" s="153"/>
      <c r="P30" s="163"/>
      <c r="Q30" s="155" t="s">
        <v>18</v>
      </c>
      <c r="R30" s="155"/>
      <c r="S30" s="155"/>
      <c r="T30" s="158" t="s">
        <v>18</v>
      </c>
      <c r="U30" s="159"/>
      <c r="V30" s="160"/>
      <c r="W30" s="159" t="s">
        <v>5</v>
      </c>
      <c r="X30" s="159"/>
      <c r="Y30" s="160"/>
      <c r="Z30" s="158" t="s">
        <v>8</v>
      </c>
      <c r="AA30" s="159"/>
      <c r="AB30" s="159"/>
      <c r="AC30" s="157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4" x14ac:dyDescent="0.2"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4" x14ac:dyDescent="0.2">
      <c r="B32" s="11"/>
      <c r="C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28" x14ac:dyDescent="0.2">
      <c r="B33" s="11"/>
      <c r="C33" s="13"/>
    </row>
    <row r="34" spans="2:28" x14ac:dyDescent="0.2">
      <c r="B34" s="11"/>
      <c r="C34" s="14"/>
    </row>
    <row r="35" spans="2:28" ht="15.75" x14ac:dyDescent="0.25">
      <c r="B35" s="15" t="s">
        <v>47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ht="15.75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2:28" ht="15.75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2:28" ht="15.75" x14ac:dyDescent="0.25">
      <c r="B38" s="15" t="s">
        <v>46</v>
      </c>
      <c r="C38" s="16"/>
      <c r="D38" s="16"/>
      <c r="E38" s="16"/>
      <c r="F38" s="16"/>
      <c r="G38" s="16"/>
      <c r="H38" s="16"/>
      <c r="I38" s="16"/>
      <c r="J38" s="110"/>
      <c r="K38" s="110"/>
      <c r="L38" s="11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</sheetData>
  <mergeCells count="12">
    <mergeCell ref="A2:P2"/>
    <mergeCell ref="A29:B29"/>
    <mergeCell ref="AC29:AC30"/>
    <mergeCell ref="B30:C30"/>
    <mergeCell ref="E30:F30"/>
    <mergeCell ref="H30:J30"/>
    <mergeCell ref="K30:M30"/>
    <mergeCell ref="N30:P30"/>
    <mergeCell ref="Q30:S30"/>
    <mergeCell ref="T30:V30"/>
    <mergeCell ref="W30:Y30"/>
    <mergeCell ref="Z30:AB30"/>
  </mergeCells>
  <pageMargins left="0.59055118110236227" right="0.39370078740157483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18.12.2019г ЦФОС 2 </vt:lpstr>
    </vt:vector>
  </TitlesOfParts>
  <Company>kraskom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Бабаева Любовь Георгиевна</dc:creator>
  <cp:lastModifiedBy>Сафроненко Алексей Николаевич</cp:lastModifiedBy>
  <cp:lastPrinted>2019-12-25T07:13:41Z</cp:lastPrinted>
  <dcterms:created xsi:type="dcterms:W3CDTF">2014-06-23T08:00:03Z</dcterms:created>
  <dcterms:modified xsi:type="dcterms:W3CDTF">2019-12-26T09:55:52Z</dcterms:modified>
</cp:coreProperties>
</file>