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1 квартал 2015 г" sheetId="2" r:id="rId1"/>
    <sheet name="Лист1" sheetId="8" r:id="rId2"/>
  </sheets>
  <externalReferences>
    <externalReference r:id="rId3"/>
  </externalReferences>
  <definedNames>
    <definedName name="SUBSTATION_MAXIMUM_VOLTAGE">[1]TEHSHEET!$AG$2:$AG$11</definedName>
    <definedName name="_xlnm.Print_Titles" localSheetId="0">'1 квартал 2015 г'!$3:$5</definedName>
    <definedName name="_xlnm.Print_Area" localSheetId="0">'1 квартал 2015 г'!$A$1:$K$543</definedName>
  </definedNames>
  <calcPr calcId="144525"/>
</workbook>
</file>

<file path=xl/calcChain.xml><?xml version="1.0" encoding="utf-8"?>
<calcChain xmlns="http://schemas.openxmlformats.org/spreadsheetml/2006/main">
  <c r="J379" i="2" l="1"/>
  <c r="J481" i="2"/>
  <c r="J303" i="2"/>
  <c r="J104" i="2"/>
  <c r="J298" i="2"/>
  <c r="J280" i="2"/>
  <c r="J232" i="2"/>
  <c r="J225" i="2"/>
  <c r="J141" i="2"/>
  <c r="J441" i="2"/>
  <c r="J242" i="2"/>
  <c r="J168" i="2"/>
  <c r="J166" i="2"/>
  <c r="J164" i="2"/>
  <c r="J163" i="2"/>
  <c r="J162" i="2"/>
  <c r="J161" i="2"/>
  <c r="J272" i="2"/>
  <c r="J394" i="2"/>
  <c r="J383" i="2"/>
  <c r="J491" i="2"/>
  <c r="J476" i="2"/>
  <c r="J304" i="2"/>
  <c r="J177" i="2"/>
  <c r="J281" i="2"/>
  <c r="J405" i="2"/>
  <c r="J81" i="2"/>
  <c r="J376" i="2"/>
  <c r="J271" i="2"/>
  <c r="J193" i="2"/>
  <c r="J503" i="2"/>
  <c r="J504" i="2"/>
  <c r="E25" i="2" l="1"/>
  <c r="E316" i="2" s="1"/>
  <c r="E27" i="2" s="1"/>
  <c r="E318" i="2" s="1"/>
  <c r="E29" i="2" s="1"/>
  <c r="E31" i="2" s="1"/>
  <c r="E33" i="2" s="1"/>
  <c r="E35" i="2" s="1"/>
  <c r="E254" i="2" s="1"/>
  <c r="E195" i="2" s="1"/>
  <c r="E320" i="2" s="1"/>
  <c r="E38" i="2" s="1"/>
  <c r="E135" i="2" s="1"/>
  <c r="E256" i="2" s="1"/>
  <c r="E322" i="2" s="1"/>
  <c r="E137" i="2" s="1"/>
  <c r="E324" i="2" s="1"/>
  <c r="E40" i="2" s="1"/>
  <c r="E42" i="2" s="1"/>
  <c r="E237" i="2" s="1"/>
  <c r="E326" i="2" s="1"/>
  <c r="E328" i="2" s="1"/>
  <c r="E330" i="2" s="1"/>
  <c r="E44" i="2" s="1"/>
  <c r="E50" i="2" s="1"/>
  <c r="E52" i="2" s="1"/>
  <c r="E54" i="2" s="1"/>
  <c r="E56" i="2" s="1"/>
  <c r="E336" i="2" s="1"/>
  <c r="E58" i="2" s="1"/>
  <c r="E139" i="2" s="1"/>
  <c r="E60" i="2" s="1"/>
  <c r="E338" i="2" s="1"/>
  <c r="E340" i="2" s="1"/>
  <c r="E342" i="2" s="1"/>
  <c r="E197" i="2" s="1"/>
  <c r="E344" i="2" s="1"/>
  <c r="E62" i="2" s="1"/>
  <c r="E200" i="2" s="1"/>
  <c r="E241" i="2" s="1"/>
  <c r="E6" i="2" s="1"/>
  <c r="E259" i="2" s="1"/>
  <c r="E261" i="2" s="1"/>
  <c r="E201" i="2" s="1"/>
  <c r="E203" i="2" s="1"/>
  <c r="E8" i="2" s="1"/>
  <c r="E10" i="2" s="1"/>
  <c r="E346" i="2" s="1"/>
  <c r="E242" i="2" s="1"/>
  <c r="E349" i="2" s="1"/>
  <c r="E351" i="2" s="1"/>
  <c r="E264" i="2" s="1"/>
  <c r="E244" i="2" s="1"/>
  <c r="E142" i="2" s="1"/>
  <c r="E205" i="2" s="1"/>
  <c r="E207" i="2" s="1"/>
  <c r="E209" i="2" s="1"/>
  <c r="E211" i="2" s="1"/>
  <c r="E144" i="2" s="1"/>
  <c r="E265" i="2" s="1"/>
  <c r="E146" i="2" s="1"/>
  <c r="E267" i="2" s="1"/>
  <c r="E269" i="2" s="1"/>
  <c r="E271" i="2" s="1"/>
  <c r="E273" i="2" s="1"/>
  <c r="E245" i="2" s="1"/>
  <c r="E246" i="2" s="1"/>
  <c r="E276" i="2" s="1"/>
  <c r="E13" i="2" s="1"/>
  <c r="E15" i="2" s="1"/>
  <c r="E356" i="2" s="1"/>
  <c r="E359" i="2" s="1"/>
  <c r="E361" i="2" s="1"/>
  <c r="E64" i="2" s="1"/>
  <c r="E363" i="2" s="1"/>
  <c r="E66" i="2" s="1"/>
  <c r="E365" i="2" s="1"/>
  <c r="E367" i="2" s="1"/>
  <c r="E369" i="2" s="1"/>
  <c r="E67" i="2" s="1"/>
  <c r="E371" i="2" s="1"/>
  <c r="E373" i="2" s="1"/>
  <c r="E375" i="2" s="1"/>
  <c r="E377" i="2" s="1"/>
  <c r="E69" i="2" s="1"/>
  <c r="E71" i="2" s="1"/>
  <c r="E73" i="2" s="1"/>
  <c r="E75" i="2" s="1"/>
  <c r="E77" i="2" s="1"/>
  <c r="E79" i="2" s="1"/>
  <c r="E81" i="2" s="1"/>
  <c r="E83" i="2" s="1"/>
  <c r="E84" i="2" s="1"/>
  <c r="E86" i="2" s="1"/>
  <c r="E88" i="2" s="1"/>
  <c r="E90" i="2" s="1"/>
  <c r="E92" i="2" s="1"/>
  <c r="E94" i="2" s="1"/>
  <c r="E96" i="2" s="1"/>
  <c r="E97" i="2" s="1"/>
  <c r="E99" i="2" s="1"/>
  <c r="E101" i="2" s="1"/>
  <c r="E103" i="2" s="1"/>
  <c r="E105" i="2" s="1"/>
  <c r="E278" i="2" s="1"/>
  <c r="E107" i="2" s="1"/>
  <c r="E280" i="2" s="1"/>
  <c r="E282" i="2" s="1"/>
  <c r="E248" i="2" s="1"/>
  <c r="E284" i="2" s="1"/>
  <c r="E286" i="2" s="1"/>
  <c r="E288" i="2" s="1"/>
  <c r="E109" i="2" s="1"/>
  <c r="E111" i="2" s="1"/>
  <c r="E148" i="2" s="1"/>
  <c r="E150" i="2" s="1"/>
  <c r="E291" i="2" s="1"/>
  <c r="E379" i="2" s="1"/>
  <c r="E381" i="2" s="1"/>
  <c r="E383" i="2" s="1"/>
  <c r="E385" i="2" s="1"/>
  <c r="E387" i="2" s="1"/>
  <c r="E389" i="2" s="1"/>
  <c r="E391" i="2" s="1"/>
  <c r="E393" i="2" s="1"/>
  <c r="E395" i="2" s="1"/>
  <c r="E397" i="2" s="1"/>
  <c r="E152" i="2" s="1"/>
  <c r="E154" i="2" s="1"/>
  <c r="E156" i="2" s="1"/>
  <c r="E399" i="2" s="1"/>
  <c r="E401" i="2" s="1"/>
  <c r="E158" i="2" s="1"/>
  <c r="E160" i="2" s="1"/>
  <c r="E404" i="2" s="1"/>
  <c r="E406" i="2" s="1"/>
  <c r="E408" i="2" s="1"/>
  <c r="E410" i="2" s="1"/>
  <c r="E412" i="2" s="1"/>
  <c r="E414" i="2" s="1"/>
  <c r="E416" i="2" s="1"/>
  <c r="E418" i="2" s="1"/>
  <c r="E420" i="2" s="1"/>
  <c r="E422" i="2" s="1"/>
  <c r="E423" i="2" s="1"/>
  <c r="E163" i="2" s="1"/>
  <c r="E426" i="2" s="1"/>
  <c r="E165" i="2" s="1"/>
  <c r="E428" i="2" s="1"/>
  <c r="E168" i="2" s="1"/>
  <c r="E430" i="2" s="1"/>
  <c r="E432" i="2" s="1"/>
  <c r="E434" i="2" s="1"/>
  <c r="E436" i="2" s="1"/>
  <c r="E438" i="2" s="1"/>
  <c r="E440" i="2" s="1"/>
  <c r="E442" i="2" s="1"/>
  <c r="E444" i="2" s="1"/>
  <c r="E216" i="2" s="1"/>
  <c r="E218" i="2" s="1"/>
  <c r="E220" i="2" s="1"/>
  <c r="E222" i="2" s="1"/>
  <c r="E224" i="2" s="1"/>
  <c r="E169" i="2" s="1"/>
  <c r="E293" i="2" s="1"/>
  <c r="E295" i="2" s="1"/>
  <c r="E297" i="2" s="1"/>
  <c r="E251" i="2" s="1"/>
  <c r="E298" i="2" s="1"/>
  <c r="E173" i="2" s="1"/>
  <c r="E18" i="2" s="1"/>
  <c r="E20" i="2" s="1"/>
  <c r="E22" i="2" s="1"/>
  <c r="E24" i="2" s="1"/>
  <c r="E446" i="2" s="1"/>
  <c r="E448" i="2" s="1"/>
  <c r="E450" i="2" s="1"/>
  <c r="E452" i="2" s="1"/>
  <c r="E454" i="2" s="1"/>
  <c r="E455" i="2" s="1"/>
  <c r="E457" i="2" s="1"/>
  <c r="E459" i="2" s="1"/>
  <c r="E461" i="2" s="1"/>
  <c r="E463" i="2" s="1"/>
  <c r="E465" i="2" s="1"/>
  <c r="E225" i="2" s="1"/>
  <c r="E227" i="2" s="1"/>
  <c r="E467" i="2" s="1"/>
  <c r="E114" i="2" s="1"/>
  <c r="E116" i="2" s="1"/>
  <c r="E118" i="2" s="1"/>
  <c r="E120" i="2" s="1"/>
  <c r="E122" i="2" s="1"/>
  <c r="E124" i="2" s="1"/>
  <c r="E469" i="2" s="1"/>
  <c r="E231" i="2" s="1"/>
  <c r="E299" i="2" s="1"/>
  <c r="E175" i="2" s="1"/>
  <c r="E301" i="2" s="1"/>
  <c r="E176" i="2" s="1"/>
  <c r="E303" i="2" s="1"/>
  <c r="E178" i="2" s="1"/>
  <c r="E305" i="2" s="1"/>
  <c r="E307" i="2" s="1"/>
  <c r="E180" i="2" s="1"/>
  <c r="E182" i="2" s="1"/>
  <c r="E184" i="2" s="1"/>
  <c r="E186" i="2" s="1"/>
  <c r="E472" i="2" s="1"/>
  <c r="E474" i="2" s="1"/>
  <c r="E475" i="2" s="1"/>
  <c r="E477" i="2" s="1"/>
  <c r="E479" i="2" s="1"/>
  <c r="E481" i="2" s="1"/>
  <c r="E483" i="2" s="1"/>
  <c r="E485" i="2" s="1"/>
  <c r="E487" i="2" s="1"/>
  <c r="E489" i="2" s="1"/>
  <c r="E491" i="2" s="1"/>
  <c r="E493" i="2" s="1"/>
  <c r="E495" i="2" s="1"/>
  <c r="E497" i="2" s="1"/>
  <c r="E499" i="2" s="1"/>
  <c r="E501" i="2" s="1"/>
  <c r="E503" i="2" s="1"/>
  <c r="E505" i="2" s="1"/>
  <c r="E507" i="2" s="1"/>
  <c r="E509" i="2" s="1"/>
  <c r="E125" i="2" s="1"/>
  <c r="E127" i="2" s="1"/>
  <c r="E188" i="2" s="1"/>
  <c r="E511" i="2" s="1"/>
  <c r="E129" i="2" s="1"/>
  <c r="E514" i="2" s="1"/>
  <c r="E253" i="2" s="1"/>
  <c r="E37" i="2" s="1"/>
  <c r="E191" i="2" s="1"/>
  <c r="E47" i="2" s="1"/>
  <c r="E192" i="2" s="1"/>
  <c r="E275" i="2" s="1"/>
  <c r="E193" i="2" s="1"/>
  <c r="E333" i="2" s="1"/>
  <c r="E353" i="2" s="1"/>
  <c r="E355" i="2" s="1"/>
  <c r="E334" i="2" s="1"/>
  <c r="E515" i="2" s="1"/>
  <c r="E166" i="2" s="1"/>
  <c r="E233" i="2" s="1"/>
  <c r="E130" i="2" s="1"/>
  <c r="E132" i="2" s="1"/>
  <c r="E134" i="2" s="1"/>
  <c r="E309" i="2" s="1"/>
  <c r="E311" i="2" s="1"/>
  <c r="E313" i="2" s="1"/>
  <c r="E235" i="2" s="1"/>
  <c r="E315" i="2"/>
  <c r="E26" i="2" s="1"/>
  <c r="E317" i="2" s="1"/>
  <c r="E28" i="2" s="1"/>
  <c r="E319" i="2" s="1"/>
  <c r="E30" i="2" s="1"/>
  <c r="E32" i="2" s="1"/>
  <c r="E34" i="2" s="1"/>
  <c r="E36" i="2" s="1"/>
  <c r="E255" i="2" s="1"/>
  <c r="E196" i="2" s="1"/>
  <c r="E321" i="2" s="1"/>
  <c r="E39" i="2" s="1"/>
  <c r="E136" i="2" s="1"/>
  <c r="E257" i="2" s="1"/>
  <c r="E323" i="2" s="1"/>
  <c r="E138" i="2" s="1"/>
  <c r="E325" i="2" s="1"/>
  <c r="E41" i="2" s="1"/>
  <c r="E43" i="2" s="1"/>
  <c r="E238" i="2" s="1"/>
  <c r="E327" i="2" s="1"/>
  <c r="E329" i="2" s="1"/>
  <c r="E331" i="2" s="1"/>
  <c r="E45" i="2" s="1"/>
  <c r="E51" i="2" s="1"/>
  <c r="E53" i="2" s="1"/>
  <c r="E55" i="2" s="1"/>
  <c r="E57" i="2" s="1"/>
  <c r="E337" i="2" s="1"/>
  <c r="E59" i="2" s="1"/>
  <c r="E140" i="2" s="1"/>
  <c r="E61" i="2" s="1"/>
  <c r="E339" i="2" s="1"/>
  <c r="E341" i="2" s="1"/>
  <c r="E343" i="2" s="1"/>
  <c r="E198" i="2" s="1"/>
  <c r="E345" i="2" s="1"/>
  <c r="E199" i="2" s="1"/>
  <c r="E240" i="2" s="1"/>
  <c r="E258" i="2" s="1"/>
  <c r="E7" i="2" s="1"/>
  <c r="E260" i="2" s="1"/>
  <c r="E262" i="2" s="1"/>
  <c r="E202" i="2" s="1"/>
  <c r="E204" i="2" s="1"/>
  <c r="E9" i="2" s="1"/>
  <c r="E11" i="2" s="1"/>
  <c r="E347" i="2" s="1"/>
  <c r="E348" i="2" s="1"/>
  <c r="E350" i="2" s="1"/>
  <c r="E263" i="2" s="1"/>
  <c r="E243" i="2" s="1"/>
  <c r="E141" i="2" s="1"/>
  <c r="E143" i="2" s="1"/>
  <c r="E206" i="2" s="1"/>
  <c r="E208" i="2" s="1"/>
  <c r="E210" i="2" s="1"/>
  <c r="E212" i="2" s="1"/>
  <c r="E145" i="2" s="1"/>
  <c r="E266" i="2" s="1"/>
  <c r="E147" i="2" s="1"/>
  <c r="E268" i="2" s="1"/>
  <c r="E270" i="2" s="1"/>
  <c r="E272" i="2" s="1"/>
  <c r="E274" i="2" s="1"/>
  <c r="E12" i="2" s="1"/>
  <c r="E247" i="2" s="1"/>
  <c r="E277" i="2" s="1"/>
  <c r="E14" i="2" s="1"/>
  <c r="E16" i="2" s="1"/>
  <c r="E357" i="2" s="1"/>
  <c r="E360" i="2" s="1"/>
  <c r="E63" i="2" s="1"/>
  <c r="E362" i="2" s="1"/>
  <c r="E65" i="2" s="1"/>
  <c r="E364" i="2" s="1"/>
  <c r="E366" i="2" s="1"/>
  <c r="E368" i="2" s="1"/>
  <c r="E370" i="2" s="1"/>
  <c r="E68" i="2" s="1"/>
  <c r="E372" i="2" s="1"/>
  <c r="E374" i="2" s="1"/>
  <c r="E376" i="2" s="1"/>
  <c r="E378" i="2" s="1"/>
  <c r="E70" i="2" s="1"/>
  <c r="E72" i="2" s="1"/>
  <c r="E74" i="2" s="1"/>
  <c r="E76" i="2" s="1"/>
  <c r="E78" i="2" s="1"/>
  <c r="E80" i="2" s="1"/>
  <c r="E82" i="2" s="1"/>
  <c r="E213" i="2" s="1"/>
  <c r="E85" i="2" s="1"/>
  <c r="E87" i="2" s="1"/>
  <c r="E89" i="2" s="1"/>
  <c r="E91" i="2" s="1"/>
  <c r="E93" i="2" s="1"/>
  <c r="E95" i="2" s="1"/>
  <c r="E214" i="2" s="1"/>
  <c r="E98" i="2" s="1"/>
  <c r="E100" i="2" s="1"/>
  <c r="E102" i="2" s="1"/>
  <c r="E104" i="2" s="1"/>
  <c r="E106" i="2" s="1"/>
  <c r="E279" i="2" s="1"/>
  <c r="E108" i="2" s="1"/>
  <c r="E281" i="2" s="1"/>
  <c r="E283" i="2" s="1"/>
  <c r="E249" i="2" s="1"/>
  <c r="E285" i="2" s="1"/>
  <c r="E287" i="2" s="1"/>
  <c r="E289" i="2" s="1"/>
  <c r="E110" i="2" s="1"/>
  <c r="E112" i="2" s="1"/>
  <c r="E149" i="2" s="1"/>
  <c r="E290" i="2" s="1"/>
  <c r="E151" i="2" s="1"/>
  <c r="E380" i="2" s="1"/>
  <c r="E382" i="2" s="1"/>
  <c r="E384" i="2" s="1"/>
  <c r="E386" i="2" s="1"/>
  <c r="E388" i="2" s="1"/>
  <c r="E390" i="2" s="1"/>
  <c r="E392" i="2" s="1"/>
  <c r="E394" i="2" s="1"/>
  <c r="E396" i="2" s="1"/>
  <c r="E398" i="2" s="1"/>
  <c r="E153" i="2" s="1"/>
  <c r="E155" i="2" s="1"/>
  <c r="E157" i="2" s="1"/>
  <c r="E400" i="2" s="1"/>
  <c r="E402" i="2" s="1"/>
  <c r="E159" i="2" s="1"/>
  <c r="E403" i="2" s="1"/>
  <c r="E405" i="2" s="1"/>
  <c r="E407" i="2" s="1"/>
  <c r="E409" i="2" s="1"/>
  <c r="E411" i="2" s="1"/>
  <c r="E413" i="2" s="1"/>
  <c r="E415" i="2" s="1"/>
  <c r="E417" i="2" s="1"/>
  <c r="E419" i="2" s="1"/>
  <c r="E421" i="2" s="1"/>
  <c r="E161" i="2" s="1"/>
  <c r="E424" i="2" s="1"/>
  <c r="E425" i="2" s="1"/>
  <c r="E164" i="2" s="1"/>
  <c r="E427" i="2" s="1"/>
  <c r="E167" i="2" s="1"/>
  <c r="E429" i="2" s="1"/>
  <c r="E431" i="2" s="1"/>
  <c r="E433" i="2" s="1"/>
  <c r="E435" i="2" s="1"/>
  <c r="E437" i="2" s="1"/>
  <c r="E439" i="2" s="1"/>
  <c r="E441" i="2" s="1"/>
  <c r="E443" i="2" s="1"/>
  <c r="E215" i="2" s="1"/>
  <c r="E217" i="2" s="1"/>
  <c r="E219" i="2" s="1"/>
  <c r="E221" i="2" s="1"/>
  <c r="E223" i="2" s="1"/>
  <c r="E292" i="2" s="1"/>
  <c r="E170" i="2" s="1"/>
  <c r="E294" i="2" s="1"/>
  <c r="E296" i="2" s="1"/>
  <c r="E250" i="2" s="1"/>
  <c r="E171" i="2" s="1"/>
  <c r="E172" i="2" s="1"/>
  <c r="E17" i="2" s="1"/>
  <c r="E19" i="2" s="1"/>
  <c r="E21" i="2" s="1"/>
  <c r="E23" i="2" s="1"/>
  <c r="E445" i="2" s="1"/>
  <c r="E447" i="2" s="1"/>
  <c r="E449" i="2" s="1"/>
  <c r="E451" i="2" s="1"/>
  <c r="E453" i="2" s="1"/>
  <c r="E113" i="2" s="1"/>
  <c r="E456" i="2" s="1"/>
  <c r="E458" i="2" s="1"/>
  <c r="E460" i="2" s="1"/>
  <c r="E462" i="2" s="1"/>
  <c r="E464" i="2" s="1"/>
  <c r="E466" i="2" s="1"/>
  <c r="E226" i="2" s="1"/>
  <c r="E228" i="2" s="1"/>
  <c r="E468" i="2" s="1"/>
  <c r="E115" i="2" s="1"/>
  <c r="E117" i="2" s="1"/>
  <c r="E119" i="2" s="1"/>
  <c r="E121" i="2" s="1"/>
  <c r="E123" i="2" s="1"/>
  <c r="E229" i="2" s="1"/>
  <c r="E230" i="2" s="1"/>
  <c r="E232" i="2" s="1"/>
  <c r="E174" i="2" s="1"/>
  <c r="E300" i="2" s="1"/>
  <c r="E302" i="2" s="1"/>
  <c r="E177" i="2" s="1"/>
  <c r="E304" i="2" s="1"/>
  <c r="E179" i="2" s="1"/>
  <c r="E306" i="2" s="1"/>
  <c r="E470" i="2" s="1"/>
  <c r="E181" i="2" s="1"/>
  <c r="E183" i="2" s="1"/>
  <c r="E185" i="2" s="1"/>
  <c r="E471" i="2" s="1"/>
  <c r="E473" i="2" s="1"/>
  <c r="E187" i="2" s="1"/>
  <c r="E476" i="2" s="1"/>
  <c r="E478" i="2" s="1"/>
  <c r="E480" i="2" s="1"/>
  <c r="E482" i="2" s="1"/>
  <c r="E484" i="2" s="1"/>
  <c r="E486" i="2" s="1"/>
  <c r="E488" i="2" s="1"/>
  <c r="E490" i="2" s="1"/>
  <c r="E492" i="2" s="1"/>
  <c r="E494" i="2" s="1"/>
  <c r="E496" i="2" s="1"/>
  <c r="E498" i="2" s="1"/>
  <c r="E500" i="2" s="1"/>
  <c r="E502" i="2" s="1"/>
  <c r="E504" i="2" s="1"/>
  <c r="E506" i="2" s="1"/>
  <c r="E508" i="2" s="1"/>
  <c r="E510" i="2" s="1"/>
  <c r="E126" i="2" s="1"/>
  <c r="E128" i="2" s="1"/>
  <c r="E189" i="2" s="1"/>
  <c r="E512" i="2" s="1"/>
  <c r="E513" i="2" s="1"/>
  <c r="E252" i="2" s="1"/>
  <c r="E239" i="2" s="1"/>
  <c r="E190" i="2" s="1"/>
  <c r="E46" i="2" s="1"/>
  <c r="E48" i="2" s="1"/>
  <c r="E49" i="2" s="1"/>
  <c r="E194" i="2" s="1"/>
  <c r="E332" i="2" s="1"/>
  <c r="E352" i="2" s="1"/>
  <c r="E354" i="2" s="1"/>
  <c r="E236" i="2" s="1"/>
  <c r="E335" i="2" s="1"/>
  <c r="E162" i="2" s="1"/>
  <c r="E516" i="2" s="1"/>
  <c r="E234" i="2" s="1"/>
  <c r="E131" i="2" s="1"/>
  <c r="E133" i="2" s="1"/>
  <c r="E308" i="2" s="1"/>
  <c r="E310" i="2" s="1"/>
  <c r="E312" i="2" s="1"/>
  <c r="E358" i="2" s="1"/>
  <c r="K458" i="2"/>
  <c r="K457" i="2"/>
  <c r="K198" i="2"/>
  <c r="K36" i="2" l="1"/>
  <c r="H36" i="2"/>
  <c r="K297" i="2" l="1"/>
  <c r="K296" i="2"/>
  <c r="K295" i="2"/>
  <c r="K294" i="2"/>
  <c r="K283" i="2"/>
  <c r="K282" i="2"/>
  <c r="K271" i="2"/>
  <c r="K514" i="2"/>
  <c r="K513" i="2"/>
  <c r="K506" i="2"/>
  <c r="K505" i="2"/>
  <c r="K321" i="2"/>
  <c r="K320" i="2"/>
  <c r="K456" i="2"/>
  <c r="K455" i="2"/>
  <c r="K464" i="2"/>
  <c r="K463" i="2"/>
  <c r="K462" i="2"/>
  <c r="K461" i="2"/>
  <c r="K450" i="2"/>
  <c r="K449" i="2"/>
  <c r="K504" i="2"/>
  <c r="K503" i="2"/>
  <c r="K502" i="2"/>
  <c r="K501" i="2"/>
  <c r="K500" i="2"/>
  <c r="K499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0" i="2"/>
  <c r="K460" i="2"/>
  <c r="K459" i="2"/>
  <c r="K454" i="2"/>
  <c r="K453" i="2"/>
  <c r="K333" i="2"/>
  <c r="K332" i="2"/>
  <c r="K452" i="2"/>
  <c r="K451" i="2"/>
  <c r="K444" i="2"/>
  <c r="K443" i="2"/>
  <c r="K440" i="2"/>
  <c r="K439" i="2"/>
  <c r="K434" i="2"/>
  <c r="K433" i="2"/>
  <c r="K432" i="2"/>
  <c r="K431" i="2"/>
  <c r="K430" i="2"/>
  <c r="K429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06" i="2"/>
  <c r="K405" i="2"/>
  <c r="K400" i="2"/>
  <c r="K399" i="2"/>
  <c r="K398" i="2"/>
  <c r="K397" i="2"/>
  <c r="K394" i="2"/>
  <c r="K393" i="2"/>
  <c r="K392" i="2"/>
  <c r="K391" i="2"/>
  <c r="K388" i="2"/>
  <c r="K387" i="2"/>
  <c r="K386" i="2"/>
  <c r="K385" i="2"/>
  <c r="K384" i="2"/>
  <c r="K383" i="2"/>
  <c r="K382" i="2"/>
  <c r="K381" i="2"/>
  <c r="K380" i="2"/>
  <c r="K379" i="2"/>
  <c r="K376" i="2"/>
  <c r="K375" i="2"/>
  <c r="K372" i="2"/>
  <c r="K371" i="2"/>
  <c r="K363" i="2"/>
  <c r="K362" i="2"/>
  <c r="K351" i="2"/>
  <c r="K350" i="2"/>
  <c r="K349" i="2"/>
  <c r="K348" i="2"/>
  <c r="K516" i="2"/>
  <c r="K331" i="2"/>
  <c r="K330" i="2"/>
  <c r="K323" i="2"/>
  <c r="K322" i="2"/>
  <c r="K299" i="2"/>
  <c r="K279" i="2"/>
  <c r="K278" i="2"/>
  <c r="K287" i="2"/>
  <c r="K286" i="2"/>
  <c r="K285" i="2"/>
  <c r="K284" i="2"/>
  <c r="K302" i="2"/>
  <c r="K253" i="2"/>
  <c r="K252" i="2"/>
  <c r="K242" i="2"/>
  <c r="K234" i="2"/>
  <c r="K233" i="2"/>
  <c r="K230" i="2"/>
  <c r="K228" i="2"/>
  <c r="K227" i="2"/>
  <c r="K226" i="2"/>
  <c r="K225" i="2"/>
  <c r="K197" i="2"/>
  <c r="K224" i="2"/>
  <c r="K223" i="2"/>
  <c r="K216" i="2"/>
  <c r="K215" i="2"/>
  <c r="K214" i="2"/>
  <c r="K213" i="2"/>
  <c r="K130" i="2"/>
  <c r="K9" i="2"/>
  <c r="K8" i="2"/>
  <c r="K22" i="2"/>
  <c r="K21" i="2"/>
  <c r="K24" i="2"/>
  <c r="K23" i="2"/>
  <c r="K18" i="2"/>
  <c r="K17" i="2"/>
  <c r="K14" i="2"/>
  <c r="K13" i="2"/>
  <c r="K7" i="2"/>
  <c r="K6" i="2"/>
  <c r="K173" i="2"/>
  <c r="K172" i="2"/>
  <c r="K187" i="2"/>
  <c r="K182" i="2"/>
  <c r="K181" i="2"/>
  <c r="K160" i="2"/>
  <c r="K151" i="2"/>
  <c r="K141" i="2"/>
  <c r="K40" i="2" l="1"/>
  <c r="K41" i="2"/>
  <c r="K69" i="2"/>
  <c r="K70" i="2"/>
  <c r="K71" i="2"/>
  <c r="K72" i="2"/>
  <c r="K73" i="2"/>
  <c r="K74" i="2"/>
  <c r="K131" i="2"/>
  <c r="K132" i="2"/>
  <c r="K119" i="2"/>
  <c r="K120" i="2"/>
  <c r="K121" i="2"/>
  <c r="K122" i="2"/>
  <c r="K42" i="2"/>
  <c r="K43" i="2"/>
  <c r="K25" i="2"/>
  <c r="K26" i="2"/>
  <c r="K27" i="2"/>
  <c r="K28" i="2"/>
  <c r="K29" i="2"/>
  <c r="K30" i="2"/>
  <c r="K31" i="2"/>
  <c r="K32" i="2"/>
  <c r="K33" i="2"/>
  <c r="K34" i="2"/>
  <c r="K46" i="2"/>
  <c r="K47" i="2"/>
  <c r="K48" i="2"/>
  <c r="K49" i="2"/>
  <c r="K60" i="2"/>
  <c r="K61" i="2"/>
  <c r="K44" i="2"/>
  <c r="K45" i="2"/>
  <c r="K123" i="2"/>
  <c r="K124" i="2"/>
  <c r="K133" i="2"/>
  <c r="K134" i="2"/>
  <c r="K38" i="2"/>
  <c r="K39" i="2"/>
  <c r="K37" i="2"/>
  <c r="K35" i="2"/>
  <c r="K125" i="2"/>
  <c r="K126" i="2"/>
  <c r="K127" i="2"/>
  <c r="K128" i="2"/>
  <c r="K344" i="2"/>
  <c r="K345" i="2"/>
  <c r="K314" i="2"/>
  <c r="K315" i="2"/>
  <c r="K316" i="2"/>
  <c r="K317" i="2"/>
  <c r="K318" i="2"/>
  <c r="K319" i="2"/>
  <c r="K338" i="2"/>
  <c r="K339" i="2"/>
  <c r="K340" i="2"/>
  <c r="K341" i="2"/>
  <c r="K342" i="2"/>
  <c r="K343" i="2"/>
  <c r="K366" i="2"/>
  <c r="K367" i="2"/>
  <c r="K368" i="2"/>
  <c r="K369" i="2"/>
  <c r="K346" i="2"/>
  <c r="K347" i="2"/>
  <c r="K377" i="2"/>
  <c r="K378" i="2"/>
  <c r="K441" i="2"/>
  <c r="K442" i="2"/>
  <c r="K261" i="2"/>
  <c r="K262" i="2"/>
  <c r="K308" i="2"/>
  <c r="K309" i="2"/>
  <c r="K310" i="2"/>
  <c r="K311" i="2"/>
  <c r="K273" i="2"/>
  <c r="K274" i="2"/>
  <c r="K312" i="2"/>
  <c r="K313" i="2"/>
  <c r="K258" i="2"/>
  <c r="K264" i="2"/>
  <c r="K300" i="2"/>
  <c r="K301" i="2"/>
  <c r="K290" i="2"/>
  <c r="K291" i="2"/>
  <c r="K254" i="2"/>
  <c r="K255" i="2"/>
  <c r="K259" i="2"/>
  <c r="K260" i="2"/>
  <c r="K276" i="2"/>
  <c r="K277" i="2"/>
  <c r="K265" i="2"/>
  <c r="K266" i="2"/>
  <c r="K217" i="2"/>
  <c r="K218" i="2"/>
  <c r="K219" i="2"/>
  <c r="K220" i="2"/>
  <c r="K201" i="2"/>
  <c r="K202" i="2"/>
  <c r="K203" i="2"/>
  <c r="K204" i="2"/>
  <c r="K209" i="2"/>
  <c r="K210" i="2"/>
  <c r="K207" i="2"/>
  <c r="K208" i="2"/>
  <c r="K211" i="2"/>
  <c r="K212" i="2"/>
  <c r="K205" i="2"/>
  <c r="K206" i="2"/>
  <c r="K195" i="2"/>
  <c r="K196" i="2"/>
  <c r="K240" i="2"/>
  <c r="K241" i="2"/>
  <c r="K250" i="2"/>
  <c r="K251" i="2"/>
  <c r="K248" i="2"/>
  <c r="K249" i="2"/>
  <c r="K15" i="2"/>
  <c r="K16" i="2"/>
  <c r="K139" i="2"/>
  <c r="K140" i="2"/>
  <c r="K183" i="2"/>
  <c r="K184" i="2"/>
  <c r="K185" i="2"/>
  <c r="K186" i="2"/>
  <c r="K515" i="2"/>
  <c r="K324" i="2"/>
  <c r="K325" i="2"/>
  <c r="K511" i="2"/>
  <c r="K512" i="2"/>
  <c r="K437" i="2"/>
  <c r="K438" i="2"/>
  <c r="K113" i="2"/>
  <c r="K148" i="2"/>
  <c r="K152" i="2"/>
  <c r="K153" i="2"/>
  <c r="K154" i="2"/>
  <c r="K168" i="2"/>
  <c r="K171" i="2"/>
  <c r="K180" i="2"/>
  <c r="K10" i="2"/>
  <c r="K11" i="2"/>
  <c r="K12" i="2"/>
  <c r="K50" i="2"/>
  <c r="K51" i="2"/>
  <c r="K52" i="2"/>
  <c r="K53" i="2"/>
  <c r="K56" i="2"/>
  <c r="K57" i="2"/>
  <c r="K63" i="2"/>
  <c r="K64" i="2"/>
  <c r="K65" i="2"/>
  <c r="K66" i="2"/>
  <c r="K67" i="2"/>
  <c r="K68" i="2"/>
  <c r="K75" i="2"/>
  <c r="K76" i="2"/>
  <c r="K77" i="2"/>
  <c r="K78" i="2"/>
  <c r="K79" i="2"/>
  <c r="K80" i="2"/>
  <c r="K81" i="2"/>
  <c r="K82" i="2"/>
  <c r="K83" i="2"/>
  <c r="K86" i="2"/>
  <c r="K87" i="2"/>
  <c r="K88" i="2"/>
  <c r="K91" i="2"/>
  <c r="K92" i="2"/>
  <c r="K99" i="2"/>
  <c r="K100" i="2"/>
  <c r="K101" i="2"/>
  <c r="K102" i="2"/>
  <c r="K103" i="2"/>
  <c r="K104" i="2"/>
  <c r="K107" i="2"/>
  <c r="K108" i="2"/>
  <c r="K467" i="2"/>
  <c r="K468" i="2"/>
  <c r="K116" i="2"/>
  <c r="K117" i="2"/>
  <c r="K199" i="2"/>
  <c r="K200" i="2"/>
  <c r="K221" i="2"/>
  <c r="K222" i="2"/>
  <c r="K267" i="2"/>
  <c r="K268" i="2"/>
  <c r="K292" i="2"/>
  <c r="K307" i="2"/>
  <c r="K303" i="2"/>
  <c r="K304" i="2"/>
  <c r="K359" i="2"/>
  <c r="K445" i="2"/>
  <c r="K446" i="2"/>
  <c r="K447" i="2"/>
  <c r="K448" i="2"/>
  <c r="F136" i="2"/>
  <c r="F256" i="2" s="1"/>
  <c r="F257" i="2" s="1"/>
  <c r="F322" i="2" s="1"/>
  <c r="F323" i="2" s="1"/>
  <c r="F137" i="2" s="1"/>
  <c r="F138" i="2" s="1"/>
  <c r="F324" i="2" s="1"/>
  <c r="F325" i="2" s="1"/>
  <c r="F40" i="2" s="1"/>
  <c r="F41" i="2" s="1"/>
  <c r="F42" i="2" s="1"/>
  <c r="F43" i="2" s="1"/>
  <c r="F237" i="2" s="1"/>
  <c r="F238" i="2" s="1"/>
  <c r="F326" i="2" s="1"/>
  <c r="F327" i="2" s="1"/>
  <c r="F328" i="2" s="1"/>
  <c r="F329" i="2" s="1"/>
  <c r="F330" i="2" s="1"/>
  <c r="F331" i="2" s="1"/>
  <c r="F44" i="2" s="1"/>
  <c r="F45" i="2" s="1"/>
  <c r="F50" i="2" s="1"/>
  <c r="F51" i="2" s="1"/>
  <c r="F52" i="2" s="1"/>
  <c r="F53" i="2" s="1"/>
  <c r="F54" i="2" s="1"/>
  <c r="F55" i="2" s="1"/>
  <c r="F56" i="2" s="1"/>
  <c r="F57" i="2" s="1"/>
  <c r="F336" i="2" s="1"/>
  <c r="F337" i="2" s="1"/>
  <c r="F58" i="2" s="1"/>
  <c r="F59" i="2" s="1"/>
  <c r="F139" i="2" s="1"/>
  <c r="F140" i="2" s="1"/>
  <c r="F60" i="2" s="1"/>
  <c r="F61" i="2" s="1"/>
  <c r="F338" i="2" s="1"/>
  <c r="F339" i="2" s="1"/>
  <c r="F340" i="2" s="1"/>
  <c r="F341" i="2" s="1"/>
  <c r="F342" i="2" s="1"/>
  <c r="F343" i="2" s="1"/>
  <c r="F197" i="2" s="1"/>
  <c r="F198" i="2" s="1"/>
  <c r="F344" i="2" s="1"/>
  <c r="F345" i="2" s="1"/>
  <c r="F62" i="2" s="1"/>
  <c r="F199" i="2" s="1"/>
  <c r="F200" i="2" s="1"/>
  <c r="F240" i="2" s="1"/>
  <c r="F241" i="2" s="1"/>
  <c r="F258" i="2" s="1"/>
  <c r="F6" i="2" s="1"/>
  <c r="F7" i="2" s="1"/>
  <c r="F259" i="2" s="1"/>
  <c r="F260" i="2" s="1"/>
  <c r="F261" i="2" s="1"/>
  <c r="F262" i="2" s="1"/>
  <c r="F201" i="2" s="1"/>
  <c r="F202" i="2" s="1"/>
  <c r="F203" i="2" s="1"/>
  <c r="F204" i="2" s="1"/>
  <c r="F8" i="2" s="1"/>
  <c r="F9" i="2" s="1"/>
  <c r="F10" i="2" s="1"/>
  <c r="F11" i="2" s="1"/>
  <c r="F346" i="2" s="1"/>
  <c r="F347" i="2" s="1"/>
  <c r="F242" i="2" s="1"/>
  <c r="F348" i="2" s="1"/>
  <c r="F349" i="2" s="1"/>
  <c r="F350" i="2" s="1"/>
  <c r="F351" i="2" s="1"/>
  <c r="F263" i="2" s="1"/>
  <c r="F264" i="2" s="1"/>
  <c r="F243" i="2" s="1"/>
  <c r="F244" i="2" s="1"/>
  <c r="F141" i="2" s="1"/>
  <c r="F142" i="2" s="1"/>
  <c r="F143" i="2" s="1"/>
  <c r="F205" i="2" s="1"/>
  <c r="F206" i="2" s="1"/>
  <c r="F207" i="2" s="1"/>
  <c r="F208" i="2" s="1"/>
  <c r="F209" i="2" s="1"/>
  <c r="F210" i="2" s="1"/>
  <c r="F211" i="2" s="1"/>
  <c r="F212" i="2" s="1"/>
  <c r="F144" i="2" s="1"/>
  <c r="F145" i="2" s="1"/>
  <c r="F265" i="2" s="1"/>
  <c r="F266" i="2" s="1"/>
  <c r="F146" i="2" s="1"/>
  <c r="F147" i="2" s="1"/>
  <c r="F267" i="2" s="1"/>
  <c r="F268" i="2" s="1"/>
  <c r="F269" i="2" s="1"/>
  <c r="F270" i="2" s="1"/>
  <c r="F271" i="2" s="1"/>
  <c r="F272" i="2" s="1"/>
  <c r="F273" i="2" s="1"/>
  <c r="F274" i="2" s="1"/>
  <c r="F245" i="2" s="1"/>
  <c r="F12" i="2" s="1"/>
  <c r="F246" i="2" s="1"/>
  <c r="F247" i="2" s="1"/>
  <c r="F276" i="2" s="1"/>
  <c r="F277" i="2" s="1"/>
  <c r="F13" i="2" s="1"/>
  <c r="F14" i="2" s="1"/>
  <c r="F15" i="2" s="1"/>
  <c r="F16" i="2" s="1"/>
  <c r="F356" i="2" s="1"/>
  <c r="F357" i="2" s="1"/>
  <c r="F359" i="2" s="1"/>
  <c r="F360" i="2" s="1"/>
  <c r="F361" i="2" s="1"/>
  <c r="F63" i="2" s="1"/>
  <c r="F64" i="2" s="1"/>
  <c r="F362" i="2" s="1"/>
  <c r="F363" i="2" s="1"/>
  <c r="F65" i="2" s="1"/>
  <c r="F66" i="2" s="1"/>
  <c r="F364" i="2" s="1"/>
  <c r="F365" i="2" s="1"/>
  <c r="F366" i="2" s="1"/>
  <c r="F367" i="2" s="1"/>
  <c r="F368" i="2" s="1"/>
  <c r="F369" i="2" s="1"/>
  <c r="F370" i="2" s="1"/>
  <c r="F67" i="2" s="1"/>
  <c r="F68" i="2" s="1"/>
  <c r="F371" i="2" s="1"/>
  <c r="F372" i="2" s="1"/>
  <c r="F373" i="2" s="1"/>
  <c r="F374" i="2" s="1"/>
  <c r="F375" i="2" s="1"/>
  <c r="F376" i="2" s="1"/>
  <c r="F377" i="2" s="1"/>
  <c r="F37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21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214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278" i="2" s="1"/>
  <c r="F279" i="2" s="1"/>
  <c r="F107" i="2" s="1"/>
  <c r="F108" i="2" s="1"/>
  <c r="F280" i="2" s="1"/>
  <c r="F281" i="2" s="1"/>
  <c r="F282" i="2" s="1"/>
  <c r="F283" i="2" s="1"/>
  <c r="F248" i="2" s="1"/>
  <c r="F249" i="2" s="1"/>
  <c r="F284" i="2" s="1"/>
  <c r="F285" i="2" s="1"/>
  <c r="F286" i="2" s="1"/>
  <c r="F287" i="2" s="1"/>
  <c r="F288" i="2" s="1"/>
  <c r="F289" i="2" s="1"/>
  <c r="F109" i="2" s="1"/>
  <c r="F110" i="2" s="1"/>
  <c r="F111" i="2" s="1"/>
  <c r="F112" i="2" s="1"/>
  <c r="F148" i="2" s="1"/>
  <c r="F149" i="2" s="1"/>
  <c r="F150" i="2" s="1"/>
  <c r="F290" i="2" s="1"/>
  <c r="F291" i="2" s="1"/>
  <c r="F151" i="2" s="1"/>
  <c r="F379" i="2" s="1"/>
  <c r="F380" i="2" s="1"/>
  <c r="F381" i="2" s="1"/>
  <c r="F382" i="2" s="1"/>
  <c r="F383" i="2" s="1"/>
  <c r="F384" i="2" s="1"/>
  <c r="F385" i="2" s="1"/>
  <c r="F386" i="2" s="1"/>
  <c r="F387" i="2" s="1"/>
  <c r="F388" i="2" s="1"/>
  <c r="F389" i="2" s="1"/>
  <c r="F390" i="2" s="1"/>
  <c r="F391" i="2" s="1"/>
  <c r="F392" i="2" s="1"/>
  <c r="F393" i="2" s="1"/>
  <c r="F394" i="2" s="1"/>
  <c r="F395" i="2" s="1"/>
  <c r="F396" i="2" s="1"/>
  <c r="F397" i="2" s="1"/>
  <c r="F398" i="2" s="1"/>
  <c r="F152" i="2" s="1"/>
  <c r="F153" i="2" s="1"/>
  <c r="F154" i="2" s="1"/>
  <c r="F155" i="2" s="1"/>
  <c r="F156" i="2" s="1"/>
  <c r="F157" i="2" s="1"/>
  <c r="F399" i="2" s="1"/>
  <c r="F400" i="2" s="1"/>
  <c r="F401" i="2" s="1"/>
  <c r="F402" i="2" s="1"/>
  <c r="F158" i="2" s="1"/>
  <c r="F159" i="2" s="1"/>
  <c r="F160" i="2" s="1"/>
  <c r="F403" i="2" s="1"/>
  <c r="F404" i="2" s="1"/>
  <c r="F405" i="2" s="1"/>
  <c r="F406" i="2" s="1"/>
  <c r="F407" i="2" s="1"/>
  <c r="F408" i="2" s="1"/>
  <c r="F409" i="2" s="1"/>
  <c r="F410" i="2" s="1"/>
  <c r="F411" i="2" s="1"/>
  <c r="F412" i="2" s="1"/>
  <c r="F413" i="2" s="1"/>
  <c r="F414" i="2" s="1"/>
  <c r="F415" i="2" s="1"/>
  <c r="F416" i="2" s="1"/>
  <c r="F417" i="2" s="1"/>
  <c r="F418" i="2" s="1"/>
  <c r="F419" i="2" s="1"/>
  <c r="F420" i="2" s="1"/>
  <c r="F421" i="2" s="1"/>
  <c r="F422" i="2" s="1"/>
  <c r="F161" i="2" s="1"/>
  <c r="F423" i="2" s="1"/>
  <c r="F424" i="2" s="1"/>
  <c r="F163" i="2" s="1"/>
  <c r="F425" i="2" s="1"/>
  <c r="F426" i="2" s="1"/>
  <c r="F164" i="2" s="1"/>
  <c r="F165" i="2" s="1"/>
  <c r="F427" i="2" s="1"/>
  <c r="F428" i="2" s="1"/>
  <c r="F167" i="2" s="1"/>
  <c r="F168" i="2" s="1"/>
  <c r="F429" i="2" s="1"/>
  <c r="F430" i="2" s="1"/>
  <c r="F431" i="2" s="1"/>
  <c r="F432" i="2" s="1"/>
  <c r="F433" i="2" s="1"/>
  <c r="F434" i="2" s="1"/>
  <c r="F435" i="2" s="1"/>
  <c r="F436" i="2" s="1"/>
  <c r="F437" i="2" s="1"/>
  <c r="F438" i="2" s="1"/>
  <c r="F439" i="2" s="1"/>
  <c r="F440" i="2" s="1"/>
  <c r="F441" i="2" s="1"/>
  <c r="F442" i="2" s="1"/>
  <c r="F443" i="2" s="1"/>
  <c r="F44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92" i="2" s="1"/>
  <c r="F169" i="2" s="1"/>
  <c r="F170" i="2" s="1"/>
  <c r="F293" i="2" s="1"/>
  <c r="F294" i="2" s="1"/>
  <c r="F295" i="2" s="1"/>
  <c r="F296" i="2" s="1"/>
  <c r="F297" i="2" s="1"/>
  <c r="F250" i="2" s="1"/>
  <c r="F251" i="2" s="1"/>
  <c r="F171" i="2" s="1"/>
  <c r="F298" i="2" s="1"/>
  <c r="F172" i="2" s="1"/>
  <c r="F173" i="2" s="1"/>
  <c r="F17" i="2" s="1"/>
  <c r="F18" i="2" s="1"/>
  <c r="F19" i="2" s="1"/>
  <c r="F20" i="2" s="1"/>
  <c r="F21" i="2" s="1"/>
  <c r="F22" i="2" s="1"/>
  <c r="F23" i="2" s="1"/>
  <c r="F24" i="2" s="1"/>
  <c r="F445" i="2" s="1"/>
  <c r="F446" i="2" s="1"/>
  <c r="F447" i="2" s="1"/>
  <c r="F448" i="2" s="1"/>
  <c r="F449" i="2" s="1"/>
  <c r="F450" i="2" s="1"/>
  <c r="F451" i="2" s="1"/>
  <c r="F452" i="2" s="1"/>
  <c r="F453" i="2" s="1"/>
  <c r="F454" i="2" s="1"/>
  <c r="F113" i="2" s="1"/>
  <c r="F455" i="2" s="1"/>
  <c r="F456" i="2" s="1"/>
  <c r="F457" i="2" s="1"/>
  <c r="F458" i="2" s="1"/>
  <c r="F459" i="2" s="1"/>
  <c r="F460" i="2" s="1"/>
  <c r="F461" i="2" s="1"/>
  <c r="F462" i="2" s="1"/>
  <c r="F463" i="2" s="1"/>
  <c r="F464" i="2" s="1"/>
  <c r="F465" i="2" s="1"/>
  <c r="F466" i="2" s="1"/>
  <c r="F225" i="2" s="1"/>
  <c r="F226" i="2" s="1"/>
  <c r="F227" i="2" s="1"/>
  <c r="F228" i="2" s="1"/>
  <c r="F467" i="2" s="1"/>
  <c r="F468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229" i="2" s="1"/>
  <c r="F469" i="2" s="1"/>
  <c r="F230" i="2" s="1"/>
  <c r="F231" i="2" s="1"/>
  <c r="F232" i="2" s="1"/>
  <c r="F299" i="2" s="1"/>
  <c r="F174" i="2" s="1"/>
  <c r="F175" i="2" s="1"/>
  <c r="F300" i="2" s="1"/>
  <c r="F301" i="2" s="1"/>
  <c r="F302" i="2" s="1"/>
  <c r="F176" i="2" s="1"/>
  <c r="F177" i="2" s="1"/>
  <c r="F303" i="2" s="1"/>
  <c r="F304" i="2" s="1"/>
  <c r="F178" i="2" s="1"/>
  <c r="F179" i="2" s="1"/>
  <c r="F305" i="2" s="1"/>
  <c r="F306" i="2" s="1"/>
  <c r="F307" i="2" s="1"/>
  <c r="F470" i="2" s="1"/>
  <c r="F180" i="2" s="1"/>
  <c r="F181" i="2" s="1"/>
  <c r="F182" i="2" s="1"/>
  <c r="F183" i="2" s="1"/>
  <c r="F184" i="2" s="1"/>
  <c r="F185" i="2" s="1"/>
  <c r="F186" i="2" s="1"/>
  <c r="F471" i="2" s="1"/>
  <c r="F472" i="2" s="1"/>
  <c r="F473" i="2" s="1"/>
  <c r="F474" i="2" s="1"/>
  <c r="F187" i="2" s="1"/>
  <c r="F475" i="2" s="1"/>
  <c r="F476" i="2" s="1"/>
  <c r="F477" i="2" s="1"/>
  <c r="F478" i="2" s="1"/>
  <c r="F479" i="2" s="1"/>
  <c r="F480" i="2" s="1"/>
  <c r="F481" i="2" s="1"/>
  <c r="F482" i="2" s="1"/>
  <c r="F483" i="2" s="1"/>
  <c r="F484" i="2" s="1"/>
  <c r="F485" i="2" s="1"/>
  <c r="F486" i="2" s="1"/>
  <c r="F487" i="2" s="1"/>
  <c r="F488" i="2" s="1"/>
  <c r="F489" i="2" s="1"/>
  <c r="F490" i="2" s="1"/>
  <c r="F491" i="2" s="1"/>
  <c r="F492" i="2" s="1"/>
  <c r="F493" i="2" s="1"/>
  <c r="F494" i="2" s="1"/>
  <c r="F495" i="2" s="1"/>
  <c r="F496" i="2" s="1"/>
  <c r="F497" i="2" s="1"/>
  <c r="F498" i="2" s="1"/>
  <c r="F499" i="2" s="1"/>
  <c r="F500" i="2" s="1"/>
  <c r="F501" i="2" s="1"/>
  <c r="F502" i="2" s="1"/>
  <c r="F503" i="2" s="1"/>
  <c r="F504" i="2" s="1"/>
  <c r="F505" i="2" s="1"/>
  <c r="F506" i="2" s="1"/>
  <c r="F507" i="2" s="1"/>
  <c r="F508" i="2" s="1"/>
  <c r="F509" i="2" s="1"/>
  <c r="F510" i="2" s="1"/>
  <c r="F125" i="2" s="1"/>
  <c r="F126" i="2" s="1"/>
  <c r="F127" i="2" s="1"/>
  <c r="F128" i="2" s="1"/>
  <c r="F188" i="2" s="1"/>
  <c r="F189" i="2" s="1"/>
  <c r="F511" i="2" s="1"/>
  <c r="F512" i="2" s="1"/>
  <c r="F129" i="2" s="1"/>
  <c r="F513" i="2" s="1"/>
  <c r="F514" i="2" s="1"/>
  <c r="F252" i="2" s="1"/>
  <c r="F253" i="2" s="1"/>
  <c r="F239" i="2" s="1"/>
  <c r="F37" i="2" s="1"/>
  <c r="F190" i="2" s="1"/>
  <c r="F191" i="2" s="1"/>
  <c r="F46" i="2" s="1"/>
  <c r="F47" i="2" s="1"/>
  <c r="F48" i="2" s="1"/>
  <c r="F192" i="2" s="1"/>
  <c r="F49" i="2" s="1"/>
  <c r="F275" i="2" s="1"/>
  <c r="F194" i="2" s="1"/>
  <c r="F193" i="2" s="1"/>
  <c r="F332" i="2" s="1"/>
  <c r="F333" i="2" s="1"/>
  <c r="F352" i="2" s="1"/>
  <c r="F353" i="2" s="1"/>
  <c r="F354" i="2" s="1"/>
  <c r="F355" i="2" s="1"/>
  <c r="F236" i="2" s="1"/>
  <c r="F334" i="2" s="1"/>
  <c r="F335" i="2" s="1"/>
  <c r="F515" i="2" s="1"/>
  <c r="F162" i="2" s="1"/>
  <c r="F166" i="2" s="1"/>
  <c r="F516" i="2" s="1"/>
  <c r="F233" i="2" s="1"/>
  <c r="F234" i="2" s="1"/>
  <c r="F130" i="2" s="1"/>
  <c r="F131" i="2" s="1"/>
  <c r="F132" i="2" s="1"/>
  <c r="F133" i="2" s="1"/>
  <c r="F134" i="2" s="1"/>
  <c r="F308" i="2" s="1"/>
  <c r="F309" i="2" s="1"/>
  <c r="F310" i="2" s="1"/>
  <c r="F311" i="2" s="1"/>
  <c r="F312" i="2" s="1"/>
  <c r="F313" i="2" s="1"/>
  <c r="F358" i="2" s="1"/>
  <c r="F235" i="2" s="1"/>
  <c r="K54" i="2" l="1"/>
  <c r="K55" i="2"/>
  <c r="K84" i="2"/>
  <c r="K85" i="2"/>
  <c r="K89" i="2"/>
  <c r="K90" i="2"/>
  <c r="K95" i="2"/>
  <c r="K96" i="2"/>
  <c r="K97" i="2"/>
  <c r="K98" i="2"/>
  <c r="K105" i="2"/>
  <c r="K106" i="2"/>
  <c r="K114" i="2"/>
  <c r="K115" i="2"/>
  <c r="K118" i="2"/>
  <c r="K129" i="2"/>
  <c r="K236" i="2"/>
  <c r="K237" i="2"/>
  <c r="K238" i="2"/>
  <c r="K239" i="2"/>
  <c r="K243" i="2"/>
  <c r="K244" i="2"/>
  <c r="K245" i="2"/>
  <c r="K246" i="2"/>
  <c r="K247" i="2"/>
  <c r="K256" i="2"/>
  <c r="K257" i="2"/>
  <c r="K293" i="2"/>
  <c r="K136" i="2"/>
  <c r="K137" i="2"/>
  <c r="K138" i="2"/>
  <c r="K144" i="2"/>
  <c r="K145" i="2"/>
  <c r="K147" i="2"/>
  <c r="K149" i="2"/>
  <c r="K150" i="2"/>
  <c r="K155" i="2"/>
  <c r="K156" i="2"/>
  <c r="K157" i="2"/>
  <c r="K158" i="2"/>
  <c r="K159" i="2"/>
  <c r="K161" i="2"/>
  <c r="K162" i="2"/>
  <c r="K163" i="2"/>
  <c r="K164" i="2"/>
  <c r="K165" i="2"/>
  <c r="K166" i="2"/>
  <c r="K167" i="2"/>
  <c r="K169" i="2"/>
  <c r="K170" i="2"/>
  <c r="K174" i="2"/>
  <c r="K175" i="2"/>
  <c r="K176" i="2"/>
  <c r="K177" i="2"/>
  <c r="K178" i="2"/>
  <c r="K179" i="2"/>
  <c r="K142" i="2"/>
  <c r="K143" i="2"/>
  <c r="K146" i="2"/>
  <c r="K58" i="2"/>
  <c r="K59" i="2"/>
  <c r="K93" i="2"/>
  <c r="K94" i="2"/>
  <c r="K109" i="2"/>
  <c r="K110" i="2"/>
  <c r="K111" i="2"/>
  <c r="K112" i="2"/>
  <c r="K263" i="2"/>
  <c r="K269" i="2"/>
  <c r="K270" i="2"/>
  <c r="K272" i="2"/>
  <c r="K275" i="2"/>
  <c r="K280" i="2"/>
  <c r="K281" i="2"/>
  <c r="K298" i="2"/>
  <c r="K305" i="2"/>
  <c r="K306" i="2"/>
  <c r="K288" i="2"/>
  <c r="K289" i="2"/>
  <c r="K326" i="2"/>
  <c r="K327" i="2"/>
  <c r="K328" i="2"/>
  <c r="K329" i="2"/>
  <c r="K336" i="2"/>
  <c r="K337" i="2"/>
  <c r="K352" i="2"/>
  <c r="K353" i="2"/>
  <c r="K356" i="2"/>
  <c r="K357" i="2"/>
  <c r="K358" i="2"/>
  <c r="K354" i="2"/>
  <c r="K355" i="2"/>
  <c r="K360" i="2"/>
  <c r="K361" i="2"/>
  <c r="K364" i="2"/>
  <c r="K365" i="2"/>
  <c r="K401" i="2"/>
  <c r="K402" i="2"/>
  <c r="K370" i="2"/>
  <c r="K373" i="2"/>
  <c r="K374" i="2"/>
  <c r="K395" i="2"/>
  <c r="K396" i="2"/>
  <c r="K403" i="2"/>
  <c r="K404" i="2"/>
  <c r="K407" i="2"/>
  <c r="K408" i="2"/>
  <c r="K409" i="2"/>
  <c r="K410" i="2"/>
  <c r="K427" i="2"/>
  <c r="K428" i="2"/>
  <c r="K435" i="2"/>
  <c r="K436" i="2"/>
  <c r="K465" i="2"/>
  <c r="K466" i="2"/>
  <c r="K469" i="2"/>
  <c r="K473" i="2"/>
  <c r="K474" i="2"/>
  <c r="K471" i="2"/>
  <c r="K472" i="2"/>
  <c r="K475" i="2"/>
  <c r="K476" i="2"/>
  <c r="K507" i="2"/>
  <c r="K508" i="2"/>
  <c r="K509" i="2"/>
  <c r="K510" i="2"/>
  <c r="K334" i="2"/>
  <c r="K335" i="2"/>
  <c r="K497" i="2"/>
  <c r="K498" i="2"/>
  <c r="K389" i="2"/>
  <c r="K390" i="2"/>
  <c r="K229" i="2"/>
  <c r="K231" i="2"/>
  <c r="K232" i="2"/>
  <c r="K192" i="2"/>
  <c r="K190" i="2"/>
  <c r="K191" i="2"/>
  <c r="K235" i="2"/>
  <c r="K188" i="2"/>
  <c r="K189" i="2"/>
  <c r="K193" i="2"/>
  <c r="K194" i="2"/>
  <c r="K19" i="2"/>
  <c r="K20" i="2"/>
  <c r="K135" i="2"/>
  <c r="F315" i="2" l="1"/>
  <c r="F25" i="2" s="1"/>
  <c r="F26" i="2" s="1"/>
  <c r="F316" i="2" s="1"/>
  <c r="F317" i="2" s="1"/>
  <c r="F27" i="2" s="1"/>
  <c r="F28" i="2" s="1"/>
  <c r="F318" i="2" s="1"/>
  <c r="F319" i="2" s="1"/>
  <c r="F29" i="2" s="1"/>
  <c r="F30" i="2" s="1"/>
  <c r="F31" i="2" s="1"/>
  <c r="F32" i="2" s="1"/>
  <c r="F33" i="2" s="1"/>
  <c r="F34" i="2" s="1"/>
  <c r="F35" i="2" s="1"/>
  <c r="F36" i="2" s="1"/>
  <c r="F254" i="2" s="1"/>
  <c r="F255" i="2" s="1"/>
  <c r="F195" i="2" s="1"/>
  <c r="F196" i="2" s="1"/>
  <c r="F320" i="2" s="1"/>
  <c r="F321" i="2" s="1"/>
  <c r="F38" i="2" s="1"/>
  <c r="F39" i="2" s="1"/>
  <c r="A8" i="2"/>
  <c r="A10" i="2" s="1"/>
  <c r="A12" i="2" s="1"/>
  <c r="A13" i="2" s="1"/>
  <c r="A15" i="2" s="1"/>
  <c r="A17" i="2" s="1"/>
  <c r="A19" i="2" s="1"/>
  <c r="A21" i="2" s="1"/>
  <c r="A23" i="2" s="1"/>
  <c r="A25" i="2" s="1"/>
  <c r="A27" i="2" s="1"/>
  <c r="A29" i="2" s="1"/>
  <c r="A31" i="2" s="1"/>
  <c r="A33" i="2" s="1"/>
  <c r="A35" i="2" s="1"/>
  <c r="A37" i="2" s="1"/>
  <c r="A38" i="2" s="1"/>
  <c r="A40" i="2" s="1"/>
  <c r="A42" i="2" s="1"/>
  <c r="A44" i="2" s="1"/>
  <c r="A46" i="2" s="1"/>
  <c r="A47" i="2" s="1"/>
  <c r="A48" i="2" s="1"/>
  <c r="A49" i="2" s="1"/>
  <c r="A50" i="2" s="1"/>
  <c r="A52" i="2" s="1"/>
  <c r="A54" i="2" s="1"/>
  <c r="A56" i="2" s="1"/>
  <c r="A58" i="2" s="1"/>
  <c r="A60" i="2" s="1"/>
  <c r="A62" i="2" s="1"/>
  <c r="A63" i="2" s="1"/>
  <c r="A65" i="2" l="1"/>
  <c r="A67" i="2" s="1"/>
  <c r="A69" i="2" s="1"/>
  <c r="A71" i="2" s="1"/>
  <c r="A73" i="2" s="1"/>
  <c r="A75" i="2" s="1"/>
  <c r="A76" i="2" s="1"/>
  <c r="A77" i="2" s="1"/>
  <c r="A78" i="2" s="1"/>
  <c r="A80" i="2" s="1"/>
  <c r="A81" i="2" s="1"/>
  <c r="A82" i="2" s="1"/>
  <c r="A84" i="2" s="1"/>
  <c r="A86" i="2" l="1"/>
  <c r="A87" i="2" l="1"/>
  <c r="A89" i="2" s="1"/>
  <c r="A91" i="2" s="1"/>
  <c r="A93" i="2" s="1"/>
  <c r="A95" i="2" s="1"/>
  <c r="A97" i="2" s="1"/>
  <c r="A99" i="2" s="1"/>
  <c r="A100" i="2" s="1"/>
  <c r="A101" i="2" s="1"/>
  <c r="A102" i="2" s="1"/>
  <c r="A103" i="2" s="1"/>
  <c r="A104" i="2" s="1"/>
  <c r="A105" i="2" s="1"/>
  <c r="A107" i="2" s="1"/>
  <c r="A109" i="2" s="1"/>
  <c r="A111" i="2" s="1"/>
  <c r="A113" i="2" s="1"/>
  <c r="A114" i="2" s="1"/>
  <c r="A116" i="2" s="1"/>
  <c r="A118" i="2" s="1"/>
  <c r="A119" i="2" s="1"/>
  <c r="A121" i="2" s="1"/>
  <c r="A123" i="2" s="1"/>
  <c r="A125" i="2" s="1"/>
  <c r="A127" i="2" s="1"/>
  <c r="A129" i="2" s="1"/>
  <c r="A130" i="2" s="1"/>
  <c r="A131" i="2" s="1"/>
  <c r="A133" i="2" s="1"/>
  <c r="A135" i="2" s="1"/>
  <c r="A137" i="2" s="1"/>
  <c r="A139" i="2" s="1"/>
  <c r="A141" i="2" s="1"/>
  <c r="A142" i="2" s="1"/>
  <c r="A144" i="2" s="1"/>
  <c r="A146" i="2" s="1"/>
  <c r="A147" i="2" s="1"/>
  <c r="A148" i="2" s="1"/>
  <c r="A149" i="2" s="1"/>
  <c r="A151" i="2" s="1"/>
  <c r="A152" i="2" s="1"/>
  <c r="A153" i="2" s="1"/>
  <c r="A155" i="2" s="1"/>
  <c r="A156" i="2" s="1"/>
  <c r="A158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1" i="2" s="1"/>
  <c r="A172" i="2" s="1"/>
  <c r="A174" i="2" s="1"/>
  <c r="A176" i="2" s="1"/>
  <c r="A178" i="2" s="1"/>
  <c r="A180" i="2" s="1"/>
  <c r="A181" i="2" s="1"/>
  <c r="A183" i="2" s="1"/>
  <c r="A185" i="2" s="1"/>
  <c r="A187" i="2" s="1"/>
  <c r="A188" i="2" s="1"/>
  <c r="A190" i="2" s="1"/>
  <c r="A192" i="2" s="1"/>
  <c r="A193" i="2" s="1"/>
  <c r="A195" i="2" s="1"/>
  <c r="A197" i="2" s="1"/>
  <c r="A199" i="2" s="1"/>
  <c r="A201" i="2" s="1"/>
  <c r="A205" i="2" s="1"/>
  <c r="A207" i="2" s="1"/>
  <c r="A209" i="2" s="1"/>
  <c r="A211" i="2" s="1"/>
  <c r="A213" i="2" s="1"/>
  <c r="A214" i="2" s="1"/>
  <c r="A215" i="2" s="1"/>
  <c r="A217" i="2" s="1"/>
  <c r="A219" i="2" s="1"/>
  <c r="A221" i="2" s="1"/>
  <c r="A223" i="2" s="1"/>
  <c r="A225" i="2" s="1"/>
  <c r="A227" i="2" s="1"/>
  <c r="A229" i="2" s="1"/>
  <c r="A230" i="2" s="1"/>
  <c r="A231" i="2" s="1"/>
  <c r="A233" i="2" s="1"/>
  <c r="A235" i="2" s="1"/>
  <c r="A236" i="2" s="1"/>
  <c r="A237" i="2" s="1"/>
  <c r="A239" i="2" s="1"/>
  <c r="A240" i="2" s="1"/>
  <c r="A242" i="2" s="1"/>
  <c r="A243" i="2" s="1"/>
  <c r="A245" i="2" s="1"/>
  <c r="A246" i="2" s="1"/>
  <c r="A248" i="2" s="1"/>
  <c r="A250" i="2" s="1"/>
  <c r="A252" i="2" s="1"/>
  <c r="A254" i="2" s="1"/>
  <c r="A256" i="2" s="1"/>
  <c r="A258" i="2" s="1"/>
</calcChain>
</file>

<file path=xl/sharedStrings.xml><?xml version="1.0" encoding="utf-8"?>
<sst xmlns="http://schemas.openxmlformats.org/spreadsheetml/2006/main" count="1890" uniqueCount="326">
  <si>
    <t>№ п/п</t>
  </si>
  <si>
    <t>Свердловский район</t>
  </si>
  <si>
    <t>Санаторий "Енисей"</t>
  </si>
  <si>
    <t>ТП-</t>
  </si>
  <si>
    <t>Матросова, 30</t>
  </si>
  <si>
    <t>6/0,4</t>
  </si>
  <si>
    <t>6/,04</t>
  </si>
  <si>
    <t>Семафорная, 181 г</t>
  </si>
  <si>
    <t>60 лет Октября, 33 а</t>
  </si>
  <si>
    <t>ул.60 лет Октября, 149 "А"</t>
  </si>
  <si>
    <t>Ключевская, 57 г</t>
  </si>
  <si>
    <t>Ключевская, 101 г</t>
  </si>
  <si>
    <t>Ключевская, 91 г</t>
  </si>
  <si>
    <t>КТП-</t>
  </si>
  <si>
    <t>Свердловская, 70 г</t>
  </si>
  <si>
    <t>975 А</t>
  </si>
  <si>
    <t>Свердловская, 197 г</t>
  </si>
  <si>
    <t>Торговая, 7 г</t>
  </si>
  <si>
    <t>2-я Боровая, 69 г</t>
  </si>
  <si>
    <t>Базайская, 76 г</t>
  </si>
  <si>
    <t>981 А</t>
  </si>
  <si>
    <t>Базайская, 27 г</t>
  </si>
  <si>
    <t>Базайская, 140 г</t>
  </si>
  <si>
    <t>Карамзина, 7 г</t>
  </si>
  <si>
    <t>10/0,4</t>
  </si>
  <si>
    <t>Ул. Тимошенкова, 82 а</t>
  </si>
  <si>
    <t>Тимошенкова, 131 "А"</t>
  </si>
  <si>
    <t>Тимошенкова, 115 "А"</t>
  </si>
  <si>
    <t>РП-</t>
  </si>
  <si>
    <t>Свердловская, 74 "Г"</t>
  </si>
  <si>
    <t>Свердловская, 57 г</t>
  </si>
  <si>
    <t>Ползунова, 20 "Г"</t>
  </si>
  <si>
    <t>26 Бак.комиссаров, 13 а</t>
  </si>
  <si>
    <t>Мичурина, 14е</t>
  </si>
  <si>
    <t>Парковая, 10 "А"</t>
  </si>
  <si>
    <t>Пр. Свободный, 61 «а»</t>
  </si>
  <si>
    <t>Калинина, 75</t>
  </si>
  <si>
    <t>Лесопитомник, 6 "Г"</t>
  </si>
  <si>
    <t>428 (пристройка к ТП-428)</t>
  </si>
  <si>
    <t>Калинина, 3 Г</t>
  </si>
  <si>
    <t>Белорусская, 7 "А"</t>
  </si>
  <si>
    <t>Садовая, 10 "Г"</t>
  </si>
  <si>
    <t>Красной Армии, 121 А</t>
  </si>
  <si>
    <t>Ладо Кецховели, 20 Г</t>
  </si>
  <si>
    <t>Краснодарская, 34 г</t>
  </si>
  <si>
    <t>Краснодарская, 44 г</t>
  </si>
  <si>
    <t>40 лет  Победы, 15а</t>
  </si>
  <si>
    <t>504 а</t>
  </si>
  <si>
    <t>Малиновского, 21</t>
  </si>
  <si>
    <t>Малиновского, 2 г (территория В/Ч № 65400)</t>
  </si>
  <si>
    <t>Армейская, 21 г</t>
  </si>
  <si>
    <t>512 А</t>
  </si>
  <si>
    <t>Малиновского, 18 д</t>
  </si>
  <si>
    <t>Малиновского, 20 г (территория кадетского корпуса)</t>
  </si>
  <si>
    <t>Краснодарская, 6 д</t>
  </si>
  <si>
    <t>Пер. Светлогорский, 7 (оборудование)</t>
  </si>
  <si>
    <t>Малиновского, 4 г</t>
  </si>
  <si>
    <t>Малиновского, 27г</t>
  </si>
  <si>
    <t>Урванцева, 14 "А"</t>
  </si>
  <si>
    <t>9 Мая, 65 а</t>
  </si>
  <si>
    <t>Водопьянова, 11 А</t>
  </si>
  <si>
    <t>Водопьянова, 17 "А"</t>
  </si>
  <si>
    <t>Ястынская, 13 Г</t>
  </si>
  <si>
    <t>Воронова, 12 "В"</t>
  </si>
  <si>
    <t>КТПН-</t>
  </si>
  <si>
    <t>9 Мая, 79 "Г"</t>
  </si>
  <si>
    <t>Дудинская, 2 "А" стр. 1</t>
  </si>
  <si>
    <t>пер. Светлогорский, 10 "А"</t>
  </si>
  <si>
    <t>Ястынская, 2 К</t>
  </si>
  <si>
    <t>Водопьянова, 8 "Г"</t>
  </si>
  <si>
    <t>Устиновича, 34 "Г"</t>
  </si>
  <si>
    <t>Быковского, 5 "Ж"</t>
  </si>
  <si>
    <t>2КТПНУ</t>
  </si>
  <si>
    <t>70С</t>
  </si>
  <si>
    <t>60 лет образования СССР, 15 А</t>
  </si>
  <si>
    <t>9 Мая, 10 Г</t>
  </si>
  <si>
    <t>Урванцева, 30 Г</t>
  </si>
  <si>
    <t>Мужества, 39 А</t>
  </si>
  <si>
    <t>Линейная, 76 А</t>
  </si>
  <si>
    <t>4 А (134-3-2)</t>
  </si>
  <si>
    <t>Любимый, 1 Г</t>
  </si>
  <si>
    <t>3 А (134-8-1)</t>
  </si>
  <si>
    <t>Вечерняя, 30 Г</t>
  </si>
  <si>
    <t>РП</t>
  </si>
  <si>
    <t>Спокойная, 7 Г</t>
  </si>
  <si>
    <t>1 А (134-8-2)</t>
  </si>
  <si>
    <t>Вечерняя, 10 Г</t>
  </si>
  <si>
    <t>5 А (134-3-1)</t>
  </si>
  <si>
    <t>Прохладный, 10 Г</t>
  </si>
  <si>
    <t>Щорса, 41 Г</t>
  </si>
  <si>
    <t>Ленинский район</t>
  </si>
  <si>
    <t>Октябрьский район</t>
  </si>
  <si>
    <t>Советский район</t>
  </si>
  <si>
    <t>Центральный район</t>
  </si>
  <si>
    <t>Кировский район</t>
  </si>
  <si>
    <t>Мощность</t>
  </si>
  <si>
    <t>установленная, МВА</t>
  </si>
  <si>
    <t>фактическая загрузка, МВА</t>
  </si>
  <si>
    <t>резерв/дефицит, МВА</t>
  </si>
  <si>
    <t>г. Красноярск</t>
  </si>
  <si>
    <t>Адрес расположения объекта (район, населенный пункт, улица)</t>
  </si>
  <si>
    <t>Наименование сетевой организации</t>
  </si>
  <si>
    <t>ООО "КрасКом"</t>
  </si>
  <si>
    <t>2-я Краснофлотская, 15 а</t>
  </si>
  <si>
    <t>26 Бак. Комиссаров, 17 г</t>
  </si>
  <si>
    <t>26 Бак.комиссаров, 3 д</t>
  </si>
  <si>
    <t>Одесская, 3 а</t>
  </si>
  <si>
    <t>26 Бак. Комиссаров, 36 г</t>
  </si>
  <si>
    <t>Коломенская,25 а , ДК</t>
  </si>
  <si>
    <t>Рейдовая,65 г</t>
  </si>
  <si>
    <t>Рейдовая, 44 г</t>
  </si>
  <si>
    <t>10-116</t>
  </si>
  <si>
    <t>Рейдовая,57 г</t>
  </si>
  <si>
    <t>7 А</t>
  </si>
  <si>
    <t>Маерчака,31</t>
  </si>
  <si>
    <t>Северная, 8</t>
  </si>
  <si>
    <t>122 А</t>
  </si>
  <si>
    <t>Профсоюзов, 56</t>
  </si>
  <si>
    <t>Мечникова, 10</t>
  </si>
  <si>
    <t>Железнодорожников, 15 "Г"</t>
  </si>
  <si>
    <t>Дорожная, 6 А</t>
  </si>
  <si>
    <t>2-я Хабаровская, 8 "Г"</t>
  </si>
  <si>
    <t>Забобонова, 4 "Г"</t>
  </si>
  <si>
    <t>Железнодорожный район</t>
  </si>
  <si>
    <t>Наименование объекта (ПС, ТП, КТП), уровень напряжения, кВ</t>
  </si>
  <si>
    <t>Краснопресненская, 16</t>
  </si>
  <si>
    <t>«Мокрый лог»</t>
  </si>
  <si>
    <t>Ключевская, 87</t>
  </si>
  <si>
    <t>"Столбы"</t>
  </si>
  <si>
    <t>Прибойная, 24 "А"</t>
  </si>
  <si>
    <t>Свердловская, 28</t>
  </si>
  <si>
    <t>Семафорная, 387 г</t>
  </si>
  <si>
    <t>Кутузова    ГДК "Кировский"</t>
  </si>
  <si>
    <t>Ул. 2-я Краснофлотская, 1 д</t>
  </si>
  <si>
    <t>Ул. 2-я Краснофлотская, 20 а</t>
  </si>
  <si>
    <t>Ул. 26 Бак. комиссаров, 19 а</t>
  </si>
  <si>
    <t>ул. Автомобилистов, 141</t>
  </si>
  <si>
    <t>Ул. Читинская, 6 г</t>
  </si>
  <si>
    <t>Ул. Шинная, 26 г</t>
  </si>
  <si>
    <t>Ул. Текстильщиков, 14 г</t>
  </si>
  <si>
    <t>Ул. Крылова, 6 г</t>
  </si>
  <si>
    <t>Ул. Песочная, 15 г</t>
  </si>
  <si>
    <t>Ул. Песочная, 22 г</t>
  </si>
  <si>
    <t>Пр. Красноярский рабочий, 26 а</t>
  </si>
  <si>
    <t>Ул. 26 Бак. комиссаров, 50 г</t>
  </si>
  <si>
    <t>Ул. 26 Бак. комиссаров, 40 д</t>
  </si>
  <si>
    <t>КТПН</t>
  </si>
  <si>
    <t>ул. Ивченко, 24</t>
  </si>
  <si>
    <t>пос. Технический, 17 а</t>
  </si>
  <si>
    <t>Пос.Бак. Комиссаров, 3г</t>
  </si>
  <si>
    <t>Ул. Глинки, 16 г</t>
  </si>
  <si>
    <t>Ул. Глинки, 2 г</t>
  </si>
  <si>
    <t>Ул. Глинки, 20 г</t>
  </si>
  <si>
    <t>Ул. Глинки, 21г</t>
  </si>
  <si>
    <t>Ул. Глинки, 13 г</t>
  </si>
  <si>
    <t>Ул. Глинки, 7 г</t>
  </si>
  <si>
    <t>пр. Красн. рабочий, 35 г</t>
  </si>
  <si>
    <t>Ул. Солнечная, 10 а</t>
  </si>
  <si>
    <t>Ул. 26 Бак.комиссаров, 28 г</t>
  </si>
  <si>
    <t>Ул. 26 Бак.комиссаров, 50 а</t>
  </si>
  <si>
    <t>Горького, 4</t>
  </si>
  <si>
    <t>Лебедевой, 109</t>
  </si>
  <si>
    <t>Калинина, 67</t>
  </si>
  <si>
    <t>Вильского, 1 «ж»</t>
  </si>
  <si>
    <t>Лесная, 185</t>
  </si>
  <si>
    <t>«Серебрянный  лог»</t>
  </si>
  <si>
    <t>П. Железняка, 17</t>
  </si>
  <si>
    <t>Взлетная, 26</t>
  </si>
  <si>
    <t>Взлетная, 28</t>
  </si>
  <si>
    <t>9006 (А-710)</t>
  </si>
  <si>
    <t>Промбаза</t>
  </si>
  <si>
    <t>40 лет Победы, 2"А"</t>
  </si>
  <si>
    <t>10-113</t>
  </si>
  <si>
    <t>ул.Джамбульская, 1</t>
  </si>
  <si>
    <t>пр.Металлургов, 1 "А"</t>
  </si>
  <si>
    <t>Тамбовская, 3 Г</t>
  </si>
  <si>
    <t>ГПП-</t>
  </si>
  <si>
    <t>о.Н-Атамановский</t>
  </si>
  <si>
    <t>110/6</t>
  </si>
  <si>
    <t>КТП</t>
  </si>
  <si>
    <t>Рязанская, 83 "А"</t>
  </si>
  <si>
    <t>35/6</t>
  </si>
  <si>
    <t>37-10-1</t>
  </si>
  <si>
    <t>Рязанская, 83</t>
  </si>
  <si>
    <t>37-10-2</t>
  </si>
  <si>
    <t>37-10-3</t>
  </si>
  <si>
    <t>41-11</t>
  </si>
  <si>
    <t>Томская, 4</t>
  </si>
  <si>
    <t>26 Бакинских комиссаров, 1</t>
  </si>
  <si>
    <t>Айвазовского, 29 б</t>
  </si>
  <si>
    <t>ТП</t>
  </si>
  <si>
    <t>Рейдовая, 49 а</t>
  </si>
  <si>
    <t>Красноярский рабочий, 27</t>
  </si>
  <si>
    <t>19А</t>
  </si>
  <si>
    <t>о. В. Атамановский</t>
  </si>
  <si>
    <t>1-1</t>
  </si>
  <si>
    <t>1-2</t>
  </si>
  <si>
    <t>Пограничников,7 д</t>
  </si>
  <si>
    <t>10/6</t>
  </si>
  <si>
    <t>о. Татышева</t>
  </si>
  <si>
    <t>п. Бадалык</t>
  </si>
  <si>
    <t>Военный городок</t>
  </si>
  <si>
    <t>Джамбульская, 1</t>
  </si>
  <si>
    <t>Академгородок,56</t>
  </si>
  <si>
    <t>о. Казачий</t>
  </si>
  <si>
    <t>"Южная"</t>
  </si>
  <si>
    <t>08</t>
  </si>
  <si>
    <t>Ленинградская</t>
  </si>
  <si>
    <t>Цимлянская, 31</t>
  </si>
  <si>
    <t>Курейская</t>
  </si>
  <si>
    <t>о. Посадный</t>
  </si>
  <si>
    <t>о. Отдыха</t>
  </si>
  <si>
    <t>Коммунистическая</t>
  </si>
  <si>
    <t>Маерчака, 91</t>
  </si>
  <si>
    <t>Калинина</t>
  </si>
  <si>
    <t>Историческая</t>
  </si>
  <si>
    <t>Щорса, 29</t>
  </si>
  <si>
    <t>Парашютная, 17</t>
  </si>
  <si>
    <t>Сибирская, 2 а</t>
  </si>
  <si>
    <t>Ключевская, 97 "А" стр. 1</t>
  </si>
  <si>
    <t>Королева, 3 А</t>
  </si>
  <si>
    <t xml:space="preserve">Турбаза </t>
  </si>
  <si>
    <t>ОАО "Красфарма"</t>
  </si>
  <si>
    <t>Свердловская, 131 а</t>
  </si>
  <si>
    <t>Веселая</t>
  </si>
  <si>
    <t>Свердловская, 21</t>
  </si>
  <si>
    <t>Красноярский рабочий, 120 Г</t>
  </si>
  <si>
    <t>Новая, 36</t>
  </si>
  <si>
    <t>Щорса, 30 А</t>
  </si>
  <si>
    <t>Кутузова, 73 "А"</t>
  </si>
  <si>
    <t>Щорса, 85 Д</t>
  </si>
  <si>
    <t>Якорный, 9</t>
  </si>
  <si>
    <t>Докучаева-Трактористов</t>
  </si>
  <si>
    <t>Полярная, 110</t>
  </si>
  <si>
    <t>Загородная, 1 А</t>
  </si>
  <si>
    <t>Бограда, 13</t>
  </si>
  <si>
    <t>Урицкого, 52 А</t>
  </si>
  <si>
    <t>Лебедевой, 147 А</t>
  </si>
  <si>
    <t>пер. Средний</t>
  </si>
  <si>
    <t>Бульвар Цветной</t>
  </si>
  <si>
    <t>А-315</t>
  </si>
  <si>
    <t>Караульная</t>
  </si>
  <si>
    <t>КТП-А-</t>
  </si>
  <si>
    <t>Цимлянская, 74</t>
  </si>
  <si>
    <t>1145А</t>
  </si>
  <si>
    <t>Мира, 122 г</t>
  </si>
  <si>
    <t>Еловая, 21</t>
  </si>
  <si>
    <t>Дачная, 30 Г</t>
  </si>
  <si>
    <t>Куйбышева, 87</t>
  </si>
  <si>
    <t>Курчатова-Свободный</t>
  </si>
  <si>
    <t>Бебеля, 55 А</t>
  </si>
  <si>
    <t>Софьи Ковалевской, 2</t>
  </si>
  <si>
    <t>Киренского, 86</t>
  </si>
  <si>
    <t>Лесная, 2 Д</t>
  </si>
  <si>
    <t>40 лет Победы, 2</t>
  </si>
  <si>
    <t>Металлургов, 28 В</t>
  </si>
  <si>
    <t>А-183</t>
  </si>
  <si>
    <t>Тельмана, 14</t>
  </si>
  <si>
    <t>Молокова,1 "ж"</t>
  </si>
  <si>
    <t xml:space="preserve">С. Лазо, 20 </t>
  </si>
  <si>
    <t>П. Железняка, 50</t>
  </si>
  <si>
    <t>Краснодарская, 35</t>
  </si>
  <si>
    <t xml:space="preserve">9 Мая, 15 </t>
  </si>
  <si>
    <t>Мате Залки, 6 "г"</t>
  </si>
  <si>
    <t>М. Залки, 6 Г</t>
  </si>
  <si>
    <t xml:space="preserve"> 9 Мая, 5 "г"</t>
  </si>
  <si>
    <t>Шумяцкого, 4 "г"</t>
  </si>
  <si>
    <t>Мате Залки, 2 "г"</t>
  </si>
  <si>
    <t>Мате Залки, 2 к</t>
  </si>
  <si>
    <t>Светлогорская, 27 а</t>
  </si>
  <si>
    <t>945</t>
  </si>
  <si>
    <t>пер. Светлогорский, 15 г</t>
  </si>
  <si>
    <t>Алексеева, 24 "а"</t>
  </si>
  <si>
    <t>Водопьянова, 19 "г"</t>
  </si>
  <si>
    <t>Алексеева, 12"б"</t>
  </si>
  <si>
    <t>Авиаторов, 50 А</t>
  </si>
  <si>
    <t>Алексеева, 22 А</t>
  </si>
  <si>
    <t>Водопьянова, 18 А</t>
  </si>
  <si>
    <t>Водопьянова, 22 А</t>
  </si>
  <si>
    <t>Водопьянова, 16</t>
  </si>
  <si>
    <t>Водопьянова, 24 А</t>
  </si>
  <si>
    <t>989</t>
  </si>
  <si>
    <t>Водопьянова, 11 д</t>
  </si>
  <si>
    <t>Воронова, 37 Г</t>
  </si>
  <si>
    <t>Воронова, 18 Г</t>
  </si>
  <si>
    <t>Металлургов, 1 Г</t>
  </si>
  <si>
    <t>Металлургов, 22</t>
  </si>
  <si>
    <t>Молокова, 13 А</t>
  </si>
  <si>
    <t>5031 (5047)</t>
  </si>
  <si>
    <t>Молокова, 31 В</t>
  </si>
  <si>
    <t>Взлетная, 24 Г</t>
  </si>
  <si>
    <t>3 Августа, 24 стр. 1</t>
  </si>
  <si>
    <t>7-й км Енисейского тракта Бадалык "Подсобное хозяйство"</t>
  </si>
  <si>
    <t>Алексеева, 29 Г</t>
  </si>
  <si>
    <t>Авиаторов, 44 Г</t>
  </si>
  <si>
    <t>Алексеева, 17 Г</t>
  </si>
  <si>
    <t>Алексеева, 25 А</t>
  </si>
  <si>
    <t>Алексеева, 21 Г</t>
  </si>
  <si>
    <t>Молокова, 12 Г</t>
  </si>
  <si>
    <t>Молокова, 16 Г</t>
  </si>
  <si>
    <t>Ястынская, 5 Г</t>
  </si>
  <si>
    <t>Ястынская, 7 А</t>
  </si>
  <si>
    <t>Шумяцкого, 11 А</t>
  </si>
  <si>
    <t>Рокоссовского, 17</t>
  </si>
  <si>
    <t>Воронова, 17 Г</t>
  </si>
  <si>
    <t>Рокоссовского, 18 Д</t>
  </si>
  <si>
    <t>Батурина, 7 Е</t>
  </si>
  <si>
    <t>Батурина, 5</t>
  </si>
  <si>
    <t>Батурина, 5 Г</t>
  </si>
  <si>
    <t>Батурина, 5 А</t>
  </si>
  <si>
    <t>Молодежный, 3</t>
  </si>
  <si>
    <t>Ястынская, 18</t>
  </si>
  <si>
    <t>1014 Н</t>
  </si>
  <si>
    <t>Тельмана, 26 Г</t>
  </si>
  <si>
    <t>Алексеева, 97 А</t>
  </si>
  <si>
    <t>5 А</t>
  </si>
  <si>
    <t>КНС-70</t>
  </si>
  <si>
    <t>"Докучаева-Трактористов"</t>
  </si>
  <si>
    <t>Трансформаторные подстанции, работающие на нужды водоканализационного хозяйства</t>
  </si>
  <si>
    <t>Трансформаторные подстанции, работающие на нужды теплоснабжения</t>
  </si>
  <si>
    <t>В.Г. Журавлев</t>
  </si>
  <si>
    <t>Исп. Дергач Виктория Владимировна</t>
  </si>
  <si>
    <t>т. 226-74-91</t>
  </si>
  <si>
    <t>Начальник управления электроэнергетики ООО "КрасКом"</t>
  </si>
  <si>
    <t>О наличии объема свободной для технологического присоединения потребителей трансформаторной мощности ООО "КрасКом"</t>
  </si>
  <si>
    <t>по состоянию на 01.01.2015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</si>
</sst>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1" fillId="0" borderId="3" xfId="0" applyFont="1" applyFill="1" applyBorder="1" applyAlignment="1">
      <alignment horizontal="left"/>
    </xf>
    <xf numFmtId="0" fontId="1" fillId="0" borderId="13" xfId="0" applyFont="1" applyBorder="1"/>
    <xf numFmtId="0" fontId="1" fillId="0" borderId="6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Border="1"/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right" wrapText="1"/>
    </xf>
    <xf numFmtId="0" fontId="1" fillId="0" borderId="14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right" wrapText="1"/>
    </xf>
    <xf numFmtId="0" fontId="1" fillId="0" borderId="5" xfId="0" applyFont="1" applyFill="1" applyBorder="1" applyAlignment="1">
      <alignment horizontal="right" wrapText="1"/>
    </xf>
    <xf numFmtId="0" fontId="1" fillId="0" borderId="6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right" wrapText="1"/>
    </xf>
    <xf numFmtId="0" fontId="1" fillId="0" borderId="9" xfId="0" applyFont="1" applyFill="1" applyBorder="1" applyAlignment="1">
      <alignment horizontal="left" wrapText="1"/>
    </xf>
    <xf numFmtId="0" fontId="3" fillId="0" borderId="0" xfId="0" applyFont="1" applyFill="1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right"/>
    </xf>
    <xf numFmtId="0" fontId="1" fillId="0" borderId="13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right"/>
    </xf>
    <xf numFmtId="0" fontId="3" fillId="0" borderId="6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right"/>
    </xf>
    <xf numFmtId="0" fontId="1" fillId="0" borderId="13" xfId="0" applyFont="1" applyFill="1" applyBorder="1"/>
    <xf numFmtId="0" fontId="1" fillId="0" borderId="15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right" wrapText="1"/>
    </xf>
    <xf numFmtId="0" fontId="1" fillId="0" borderId="3" xfId="0" applyFont="1" applyFill="1" applyBorder="1" applyAlignment="1">
      <alignment wrapText="1"/>
    </xf>
    <xf numFmtId="0" fontId="1" fillId="0" borderId="5" xfId="0" applyNumberFormat="1" applyFont="1" applyFill="1" applyBorder="1" applyAlignment="1">
      <alignment horizontal="right" wrapText="1"/>
    </xf>
    <xf numFmtId="0" fontId="1" fillId="0" borderId="6" xfId="0" applyFont="1" applyFill="1" applyBorder="1" applyAlignment="1">
      <alignment wrapText="1"/>
    </xf>
    <xf numFmtId="0" fontId="1" fillId="0" borderId="10" xfId="0" applyFont="1" applyFill="1" applyBorder="1"/>
    <xf numFmtId="0" fontId="1" fillId="0" borderId="14" xfId="0" applyFont="1" applyFill="1" applyBorder="1"/>
    <xf numFmtId="0" fontId="1" fillId="0" borderId="10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right"/>
    </xf>
    <xf numFmtId="0" fontId="1" fillId="0" borderId="15" xfId="0" applyFont="1" applyFill="1" applyBorder="1"/>
    <xf numFmtId="0" fontId="1" fillId="0" borderId="15" xfId="0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3" xfId="0" applyFont="1" applyFill="1" applyBorder="1"/>
    <xf numFmtId="0" fontId="1" fillId="0" borderId="9" xfId="0" applyFont="1" applyFill="1" applyBorder="1"/>
    <xf numFmtId="0" fontId="1" fillId="0" borderId="15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10" xfId="0" applyFont="1" applyBorder="1"/>
    <xf numFmtId="0" fontId="1" fillId="0" borderId="14" xfId="0" applyFont="1" applyBorder="1"/>
    <xf numFmtId="49" fontId="1" fillId="0" borderId="2" xfId="0" applyNumberFormat="1" applyFont="1" applyFill="1" applyBorder="1" applyAlignment="1">
      <alignment horizontal="right" wrapText="1"/>
    </xf>
    <xf numFmtId="49" fontId="1" fillId="0" borderId="5" xfId="0" applyNumberFormat="1" applyFont="1" applyFill="1" applyBorder="1" applyAlignment="1">
      <alignment horizontal="right" wrapText="1"/>
    </xf>
    <xf numFmtId="0" fontId="1" fillId="0" borderId="10" xfId="0" applyFont="1" applyBorder="1" applyAlignment="1">
      <alignment horizontal="left"/>
    </xf>
    <xf numFmtId="49" fontId="1" fillId="0" borderId="10" xfId="0" applyNumberFormat="1" applyFont="1" applyFill="1" applyBorder="1" applyAlignment="1">
      <alignment horizontal="left"/>
    </xf>
    <xf numFmtId="0" fontId="1" fillId="0" borderId="6" xfId="0" applyFont="1" applyFill="1" applyBorder="1"/>
    <xf numFmtId="164" fontId="3" fillId="0" borderId="12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64" fontId="1" fillId="0" borderId="11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0" fontId="1" fillId="3" borderId="10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left"/>
    </xf>
    <xf numFmtId="0" fontId="1" fillId="3" borderId="14" xfId="0" applyFont="1" applyFill="1" applyBorder="1"/>
    <xf numFmtId="0" fontId="1" fillId="3" borderId="9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1" fillId="2" borderId="13" xfId="0" applyFont="1" applyFill="1" applyBorder="1" applyAlignment="1"/>
    <xf numFmtId="164" fontId="1" fillId="2" borderId="12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2" borderId="6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right" wrapText="1"/>
    </xf>
    <xf numFmtId="0" fontId="1" fillId="2" borderId="13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right" wrapText="1"/>
    </xf>
    <xf numFmtId="0" fontId="1" fillId="2" borderId="1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3" xfId="0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49" fontId="1" fillId="2" borderId="14" xfId="0" applyNumberFormat="1" applyFont="1" applyFill="1" applyBorder="1" applyAlignment="1">
      <alignment horizontal="left"/>
    </xf>
    <xf numFmtId="49" fontId="1" fillId="2" borderId="10" xfId="0" applyNumberFormat="1" applyFont="1" applyFill="1" applyBorder="1" applyAlignment="1">
      <alignment horizontal="left"/>
    </xf>
    <xf numFmtId="0" fontId="1" fillId="0" borderId="10" xfId="0" applyNumberFormat="1" applyFont="1" applyFill="1" applyBorder="1" applyAlignment="1">
      <alignment horizontal="left" wrapText="1"/>
    </xf>
    <xf numFmtId="0" fontId="1" fillId="0" borderId="14" xfId="0" applyNumberFormat="1" applyFont="1" applyFill="1" applyBorder="1" applyAlignment="1">
      <alignment horizontal="left" wrapText="1"/>
    </xf>
    <xf numFmtId="0" fontId="1" fillId="2" borderId="15" xfId="0" applyFont="1" applyFill="1" applyBorder="1" applyAlignment="1">
      <alignment horizontal="left" wrapText="1"/>
    </xf>
    <xf numFmtId="49" fontId="1" fillId="2" borderId="10" xfId="0" applyNumberFormat="1" applyFont="1" applyFill="1" applyBorder="1" applyAlignment="1">
      <alignment horizontal="left" wrapText="1"/>
    </xf>
    <xf numFmtId="49" fontId="1" fillId="2" borderId="14" xfId="0" applyNumberFormat="1" applyFont="1" applyFill="1" applyBorder="1" applyAlignment="1">
      <alignment horizontal="left" wrapText="1"/>
    </xf>
    <xf numFmtId="49" fontId="1" fillId="0" borderId="14" xfId="0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0" fontId="1" fillId="3" borderId="15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3" fontId="1" fillId="0" borderId="15" xfId="0" applyNumberFormat="1" applyFont="1" applyFill="1" applyBorder="1" applyAlignment="1">
      <alignment horizontal="left"/>
    </xf>
    <xf numFmtId="3" fontId="1" fillId="0" borderId="10" xfId="0" applyNumberFormat="1" applyFont="1" applyFill="1" applyBorder="1" applyAlignment="1">
      <alignment horizontal="left"/>
    </xf>
    <xf numFmtId="3" fontId="1" fillId="0" borderId="14" xfId="0" applyNumberFormat="1" applyFont="1" applyFill="1" applyBorder="1" applyAlignment="1">
      <alignment horizontal="left"/>
    </xf>
    <xf numFmtId="0" fontId="1" fillId="2" borderId="6" xfId="0" applyFont="1" applyFill="1" applyBorder="1"/>
    <xf numFmtId="0" fontId="1" fillId="2" borderId="9" xfId="0" applyFont="1" applyFill="1" applyBorder="1" applyAlignment="1"/>
    <xf numFmtId="0" fontId="1" fillId="2" borderId="9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3" borderId="10" xfId="0" applyFont="1" applyFill="1" applyBorder="1" applyAlignment="1">
      <alignment horizontal="left" wrapText="1"/>
    </xf>
    <xf numFmtId="0" fontId="1" fillId="3" borderId="14" xfId="0" applyFont="1" applyFill="1" applyBorder="1" applyAlignment="1">
      <alignment horizontal="left" wrapText="1"/>
    </xf>
    <xf numFmtId="164" fontId="1" fillId="0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0" fontId="1" fillId="0" borderId="13" xfId="0" applyFont="1" applyFill="1" applyBorder="1" applyAlignment="1">
      <alignment horizontal="left" wrapText="1"/>
    </xf>
    <xf numFmtId="0" fontId="1" fillId="0" borderId="9" xfId="0" applyFont="1" applyBorder="1" applyAlignment="1">
      <alignment horizontal="left"/>
    </xf>
    <xf numFmtId="3" fontId="1" fillId="0" borderId="3" xfId="0" applyNumberFormat="1" applyFont="1" applyFill="1" applyBorder="1" applyAlignment="1">
      <alignment horizontal="left"/>
    </xf>
    <xf numFmtId="3" fontId="1" fillId="0" borderId="6" xfId="0" applyNumberFormat="1" applyFont="1" applyFill="1" applyBorder="1" applyAlignment="1">
      <alignment horizontal="left"/>
    </xf>
    <xf numFmtId="0" fontId="1" fillId="3" borderId="0" xfId="0" applyFont="1" applyFill="1" applyBorder="1" applyAlignment="1">
      <alignment horizontal="left" wrapText="1"/>
    </xf>
    <xf numFmtId="0" fontId="1" fillId="3" borderId="3" xfId="0" applyFont="1" applyFill="1" applyBorder="1"/>
    <xf numFmtId="0" fontId="1" fillId="2" borderId="14" xfId="0" applyFont="1" applyFill="1" applyBorder="1" applyAlignment="1"/>
    <xf numFmtId="0" fontId="1" fillId="2" borderId="10" xfId="0" applyFont="1" applyFill="1" applyBorder="1" applyAlignment="1">
      <alignment wrapText="1"/>
    </xf>
    <xf numFmtId="0" fontId="1" fillId="2" borderId="0" xfId="0" applyFont="1" applyFill="1" applyBorder="1" applyAlignment="1"/>
    <xf numFmtId="0" fontId="1" fillId="2" borderId="14" xfId="0" applyFont="1" applyFill="1" applyBorder="1" applyAlignment="1">
      <alignment wrapText="1"/>
    </xf>
    <xf numFmtId="0" fontId="1" fillId="3" borderId="6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13" xfId="0" applyFont="1" applyFill="1" applyBorder="1"/>
    <xf numFmtId="0" fontId="1" fillId="2" borderId="10" xfId="0" applyFont="1" applyFill="1" applyBorder="1" applyAlignment="1"/>
    <xf numFmtId="164" fontId="3" fillId="0" borderId="1" xfId="0" applyNumberFormat="1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3" fontId="1" fillId="0" borderId="9" xfId="0" applyNumberFormat="1" applyFont="1" applyFill="1" applyBorder="1" applyAlignment="1">
      <alignment horizontal="left"/>
    </xf>
    <xf numFmtId="164" fontId="3" fillId="0" borderId="6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13" xfId="0" applyFont="1" applyFill="1" applyBorder="1" applyAlignment="1">
      <alignment wrapText="1"/>
    </xf>
    <xf numFmtId="0" fontId="3" fillId="0" borderId="10" xfId="0" applyFont="1" applyFill="1" applyBorder="1"/>
    <xf numFmtId="0" fontId="3" fillId="0" borderId="14" xfId="0" applyFont="1" applyFill="1" applyBorder="1"/>
    <xf numFmtId="164" fontId="1" fillId="3" borderId="12" xfId="0" applyNumberFormat="1" applyFont="1" applyFill="1" applyBorder="1" applyAlignment="1">
      <alignment horizontal="center"/>
    </xf>
    <xf numFmtId="0" fontId="1" fillId="3" borderId="13" xfId="0" applyFont="1" applyFill="1" applyBorder="1"/>
    <xf numFmtId="164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3" borderId="9" xfId="0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2" borderId="0" xfId="0" applyFont="1" applyFill="1" applyBorder="1"/>
    <xf numFmtId="0" fontId="3" fillId="3" borderId="0" xfId="0" applyFont="1" applyFill="1" applyBorder="1"/>
    <xf numFmtId="0" fontId="4" fillId="0" borderId="0" xfId="0" applyFont="1" applyFill="1" applyBorder="1"/>
    <xf numFmtId="0" fontId="3" fillId="0" borderId="0" xfId="0" applyFont="1" applyFill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57;&#1058;&#1040;&#1058;&#1054;&#1058;&#1063;&#1045;&#1058;/2013%20&#1075;/&#1056;&#1069;&#1050;/&#1054;&#1058;&#1055;&#1056;&#1040;&#1042;&#1048;&#1051;&#1048;%20&#1055;&#1054;%20&#1045;&#1048;&#1040;&#1057;/&#1058;&#1088;&#1072;&#1085;&#1089;&#1092;&#1086;&#1088;&#1084;&#1072;&#1090;&#1086;&#1088;&#1085;&#1099;&#1077;%20&#1087;&#1086;&#1076;&#1089;&#1090;&#1072;&#1085;&#1094;&#1080;&#1080;%20&#1054;&#1054;&#1054;%20&#1050;&#1088;&#1072;&#1089;&#1050;&#1086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_13"/>
      <sheetName val="mod_02"/>
      <sheetName val="mod_03"/>
      <sheetName val="Инструкция"/>
      <sheetName val="Обновление"/>
      <sheetName val="Лог обновления"/>
      <sheetName val="Титульный"/>
      <sheetName val="Подстанции"/>
      <sheetName val="П. Расположение"/>
      <sheetName val="Трансформаторы"/>
      <sheetName val="Оборудование"/>
      <sheetName val="Присоединенная мощность"/>
      <sheetName val="mod_14"/>
      <sheetName val="Выключатели"/>
      <sheetName val="Компенсаторы"/>
      <sheetName val="Конденсаторы"/>
      <sheetName val="Секции шин"/>
      <sheetName val="Трансф. напряжения"/>
      <sheetName val="Трансф. тока"/>
      <sheetName val="Приборы учета"/>
      <sheetName val="modRangeMenu"/>
      <sheetName val="P.2.2"/>
      <sheetName val="Присоед. мощность"/>
      <sheetName val="mod_12"/>
      <sheetName val="modUDD"/>
      <sheetName val="mod_Tit"/>
      <sheetName val="modfrmDateChoose"/>
      <sheetName val="modDateChoose"/>
      <sheetName val="modIHLCommandBar"/>
      <sheetName val="techsheet_ListUDD"/>
      <sheetName val="mod_04"/>
      <sheetName val="mod_05"/>
      <sheetName val="mod_06"/>
      <sheetName val="mod_07"/>
      <sheetName val="mod_08"/>
      <sheetName val="mod_09"/>
      <sheetName val="mod_10"/>
      <sheetName val="mod_01"/>
      <sheetName val="modServiceModule"/>
      <sheetName val="modUpdTemplMain"/>
      <sheetName val="modfrmCheckUpdates"/>
      <sheetName val="modCommonProv"/>
      <sheetName val="modProvGeneralProc"/>
      <sheetName val="modFixUnfixTableArea"/>
      <sheetName val="modChange"/>
      <sheetName val="AllSheetsInThisWorkbook"/>
      <sheetName val="REESTR_ORG"/>
      <sheetName val="REESTR_FILTERED"/>
      <sheetName val="REESTR_MO"/>
      <sheetName val="Комментарии"/>
      <sheetName val="Проверка"/>
      <sheetName val="TEHSHEET"/>
      <sheetName val="et_union"/>
      <sheetName val="modDblClick"/>
      <sheetName val="modReestr"/>
      <sheetName val="modInfo"/>
      <sheetName val="modfrmUpdateIsInProgress"/>
      <sheetName val="modfrmReestr"/>
      <sheetName val="modCommandButton"/>
      <sheetName val="modGlobalAddRange"/>
      <sheetName val="modfrmSelectRegion"/>
      <sheetName val="modReestrObjectEE"/>
      <sheetName val="SheetForSpecialPaste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2">
          <cell r="AG2">
            <v>6</v>
          </cell>
        </row>
        <row r="3">
          <cell r="AG3">
            <v>10</v>
          </cell>
        </row>
        <row r="4">
          <cell r="AG4">
            <v>20</v>
          </cell>
        </row>
        <row r="5">
          <cell r="AG5">
            <v>35</v>
          </cell>
        </row>
        <row r="6">
          <cell r="AG6">
            <v>110</v>
          </cell>
        </row>
        <row r="7">
          <cell r="AG7">
            <v>220</v>
          </cell>
        </row>
        <row r="8">
          <cell r="AG8">
            <v>330</v>
          </cell>
        </row>
        <row r="9">
          <cell r="AG9">
            <v>500</v>
          </cell>
        </row>
        <row r="10">
          <cell r="AG10">
            <v>750</v>
          </cell>
        </row>
        <row r="11">
          <cell r="AG11">
            <v>1150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3"/>
  <sheetViews>
    <sheetView tabSelected="1" view="pageBreakPreview" zoomScale="60" zoomScaleNormal="100" workbookViewId="0">
      <pane ySplit="5" topLeftCell="A40" activePane="bottomLeft" state="frozen"/>
      <selection pane="bottomLeft" activeCell="H73" sqref="H73"/>
    </sheetView>
  </sheetViews>
  <sheetFormatPr defaultRowHeight="15" x14ac:dyDescent="0.2"/>
  <cols>
    <col min="1" max="1" width="6.7109375" style="35" customWidth="1"/>
    <col min="2" max="2" width="12.5703125" style="10" customWidth="1"/>
    <col min="3" max="3" width="30.7109375" style="10" customWidth="1"/>
    <col min="4" max="4" width="11.85546875" style="157" customWidth="1"/>
    <col min="5" max="5" width="35.85546875" style="35" customWidth="1"/>
    <col min="6" max="6" width="24.140625" style="10" customWidth="1"/>
    <col min="7" max="7" width="32.7109375" style="10" customWidth="1"/>
    <col min="8" max="8" width="36.5703125" style="10" customWidth="1"/>
    <col min="9" max="9" width="21.28515625" style="60" customWidth="1"/>
    <col min="10" max="10" width="22.7109375" style="35" customWidth="1"/>
    <col min="11" max="11" width="23.85546875" style="60" customWidth="1"/>
    <col min="12" max="239" width="9.140625" style="33"/>
    <col min="240" max="240" width="6.7109375" style="33" customWidth="1"/>
    <col min="241" max="241" width="14.140625" style="33" customWidth="1"/>
    <col min="242" max="242" width="17.140625" style="33" customWidth="1"/>
    <col min="243" max="243" width="16.5703125" style="33" customWidth="1"/>
    <col min="244" max="244" width="33.42578125" style="33" customWidth="1"/>
    <col min="245" max="245" width="31.28515625" style="33" customWidth="1"/>
    <col min="246" max="246" width="14.140625" style="33" customWidth="1"/>
    <col min="247" max="247" width="21" style="33" customWidth="1"/>
    <col min="248" max="248" width="48.7109375" style="33" customWidth="1"/>
    <col min="249" max="249" width="18" style="33" customWidth="1"/>
    <col min="250" max="250" width="24.5703125" style="33" customWidth="1"/>
    <col min="251" max="251" width="18.85546875" style="33" customWidth="1"/>
    <col min="252" max="252" width="19.85546875" style="33" customWidth="1"/>
    <col min="253" max="253" width="15.28515625" style="33" customWidth="1"/>
    <col min="254" max="254" width="15.7109375" style="33" customWidth="1"/>
    <col min="255" max="255" width="14.28515625" style="33" customWidth="1"/>
    <col min="256" max="256" width="18.5703125" style="33" customWidth="1"/>
    <col min="257" max="257" width="21.140625" style="33" customWidth="1"/>
    <col min="258" max="258" width="14.28515625" style="33" customWidth="1"/>
    <col min="259" max="260" width="12.85546875" style="33" customWidth="1"/>
    <col min="261" max="261" width="12.5703125" style="33" customWidth="1"/>
    <col min="262" max="262" width="13.85546875" style="33" customWidth="1"/>
    <col min="263" max="263" width="17.5703125" style="33" customWidth="1"/>
    <col min="264" max="264" width="15.42578125" style="33" customWidth="1"/>
    <col min="265" max="265" width="14.28515625" style="33" customWidth="1"/>
    <col min="266" max="266" width="43" style="33" customWidth="1"/>
    <col min="267" max="495" width="9.140625" style="33"/>
    <col min="496" max="496" width="6.7109375" style="33" customWidth="1"/>
    <col min="497" max="497" width="14.140625" style="33" customWidth="1"/>
    <col min="498" max="498" width="17.140625" style="33" customWidth="1"/>
    <col min="499" max="499" width="16.5703125" style="33" customWidth="1"/>
    <col min="500" max="500" width="33.42578125" style="33" customWidth="1"/>
    <col min="501" max="501" width="31.28515625" style="33" customWidth="1"/>
    <col min="502" max="502" width="14.140625" style="33" customWidth="1"/>
    <col min="503" max="503" width="21" style="33" customWidth="1"/>
    <col min="504" max="504" width="48.7109375" style="33" customWidth="1"/>
    <col min="505" max="505" width="18" style="33" customWidth="1"/>
    <col min="506" max="506" width="24.5703125" style="33" customWidth="1"/>
    <col min="507" max="507" width="18.85546875" style="33" customWidth="1"/>
    <col min="508" max="508" width="19.85546875" style="33" customWidth="1"/>
    <col min="509" max="509" width="15.28515625" style="33" customWidth="1"/>
    <col min="510" max="510" width="15.7109375" style="33" customWidth="1"/>
    <col min="511" max="511" width="14.28515625" style="33" customWidth="1"/>
    <col min="512" max="512" width="18.5703125" style="33" customWidth="1"/>
    <col min="513" max="513" width="21.140625" style="33" customWidth="1"/>
    <col min="514" max="514" width="14.28515625" style="33" customWidth="1"/>
    <col min="515" max="516" width="12.85546875" style="33" customWidth="1"/>
    <col min="517" max="517" width="12.5703125" style="33" customWidth="1"/>
    <col min="518" max="518" width="13.85546875" style="33" customWidth="1"/>
    <col min="519" max="519" width="17.5703125" style="33" customWidth="1"/>
    <col min="520" max="520" width="15.42578125" style="33" customWidth="1"/>
    <col min="521" max="521" width="14.28515625" style="33" customWidth="1"/>
    <col min="522" max="522" width="43" style="33" customWidth="1"/>
    <col min="523" max="751" width="9.140625" style="33"/>
    <col min="752" max="752" width="6.7109375" style="33" customWidth="1"/>
    <col min="753" max="753" width="14.140625" style="33" customWidth="1"/>
    <col min="754" max="754" width="17.140625" style="33" customWidth="1"/>
    <col min="755" max="755" width="16.5703125" style="33" customWidth="1"/>
    <col min="756" max="756" width="33.42578125" style="33" customWidth="1"/>
    <col min="757" max="757" width="31.28515625" style="33" customWidth="1"/>
    <col min="758" max="758" width="14.140625" style="33" customWidth="1"/>
    <col min="759" max="759" width="21" style="33" customWidth="1"/>
    <col min="760" max="760" width="48.7109375" style="33" customWidth="1"/>
    <col min="761" max="761" width="18" style="33" customWidth="1"/>
    <col min="762" max="762" width="24.5703125" style="33" customWidth="1"/>
    <col min="763" max="763" width="18.85546875" style="33" customWidth="1"/>
    <col min="764" max="764" width="19.85546875" style="33" customWidth="1"/>
    <col min="765" max="765" width="15.28515625" style="33" customWidth="1"/>
    <col min="766" max="766" width="15.7109375" style="33" customWidth="1"/>
    <col min="767" max="767" width="14.28515625" style="33" customWidth="1"/>
    <col min="768" max="768" width="18.5703125" style="33" customWidth="1"/>
    <col min="769" max="769" width="21.140625" style="33" customWidth="1"/>
    <col min="770" max="770" width="14.28515625" style="33" customWidth="1"/>
    <col min="771" max="772" width="12.85546875" style="33" customWidth="1"/>
    <col min="773" max="773" width="12.5703125" style="33" customWidth="1"/>
    <col min="774" max="774" width="13.85546875" style="33" customWidth="1"/>
    <col min="775" max="775" width="17.5703125" style="33" customWidth="1"/>
    <col min="776" max="776" width="15.42578125" style="33" customWidth="1"/>
    <col min="777" max="777" width="14.28515625" style="33" customWidth="1"/>
    <col min="778" max="778" width="43" style="33" customWidth="1"/>
    <col min="779" max="1007" width="9.140625" style="33"/>
    <col min="1008" max="1008" width="6.7109375" style="33" customWidth="1"/>
    <col min="1009" max="1009" width="14.140625" style="33" customWidth="1"/>
    <col min="1010" max="1010" width="17.140625" style="33" customWidth="1"/>
    <col min="1011" max="1011" width="16.5703125" style="33" customWidth="1"/>
    <col min="1012" max="1012" width="33.42578125" style="33" customWidth="1"/>
    <col min="1013" max="1013" width="31.28515625" style="33" customWidth="1"/>
    <col min="1014" max="1014" width="14.140625" style="33" customWidth="1"/>
    <col min="1015" max="1015" width="21" style="33" customWidth="1"/>
    <col min="1016" max="1016" width="48.7109375" style="33" customWidth="1"/>
    <col min="1017" max="1017" width="18" style="33" customWidth="1"/>
    <col min="1018" max="1018" width="24.5703125" style="33" customWidth="1"/>
    <col min="1019" max="1019" width="18.85546875" style="33" customWidth="1"/>
    <col min="1020" max="1020" width="19.85546875" style="33" customWidth="1"/>
    <col min="1021" max="1021" width="15.28515625" style="33" customWidth="1"/>
    <col min="1022" max="1022" width="15.7109375" style="33" customWidth="1"/>
    <col min="1023" max="1023" width="14.28515625" style="33" customWidth="1"/>
    <col min="1024" max="1024" width="18.5703125" style="33" customWidth="1"/>
    <col min="1025" max="1025" width="21.140625" style="33" customWidth="1"/>
    <col min="1026" max="1026" width="14.28515625" style="33" customWidth="1"/>
    <col min="1027" max="1028" width="12.85546875" style="33" customWidth="1"/>
    <col min="1029" max="1029" width="12.5703125" style="33" customWidth="1"/>
    <col min="1030" max="1030" width="13.85546875" style="33" customWidth="1"/>
    <col min="1031" max="1031" width="17.5703125" style="33" customWidth="1"/>
    <col min="1032" max="1032" width="15.42578125" style="33" customWidth="1"/>
    <col min="1033" max="1033" width="14.28515625" style="33" customWidth="1"/>
    <col min="1034" max="1034" width="43" style="33" customWidth="1"/>
    <col min="1035" max="1263" width="9.140625" style="33"/>
    <col min="1264" max="1264" width="6.7109375" style="33" customWidth="1"/>
    <col min="1265" max="1265" width="14.140625" style="33" customWidth="1"/>
    <col min="1266" max="1266" width="17.140625" style="33" customWidth="1"/>
    <col min="1267" max="1267" width="16.5703125" style="33" customWidth="1"/>
    <col min="1268" max="1268" width="33.42578125" style="33" customWidth="1"/>
    <col min="1269" max="1269" width="31.28515625" style="33" customWidth="1"/>
    <col min="1270" max="1270" width="14.140625" style="33" customWidth="1"/>
    <col min="1271" max="1271" width="21" style="33" customWidth="1"/>
    <col min="1272" max="1272" width="48.7109375" style="33" customWidth="1"/>
    <col min="1273" max="1273" width="18" style="33" customWidth="1"/>
    <col min="1274" max="1274" width="24.5703125" style="33" customWidth="1"/>
    <col min="1275" max="1275" width="18.85546875" style="33" customWidth="1"/>
    <col min="1276" max="1276" width="19.85546875" style="33" customWidth="1"/>
    <col min="1277" max="1277" width="15.28515625" style="33" customWidth="1"/>
    <col min="1278" max="1278" width="15.7109375" style="33" customWidth="1"/>
    <col min="1279" max="1279" width="14.28515625" style="33" customWidth="1"/>
    <col min="1280" max="1280" width="18.5703125" style="33" customWidth="1"/>
    <col min="1281" max="1281" width="21.140625" style="33" customWidth="1"/>
    <col min="1282" max="1282" width="14.28515625" style="33" customWidth="1"/>
    <col min="1283" max="1284" width="12.85546875" style="33" customWidth="1"/>
    <col min="1285" max="1285" width="12.5703125" style="33" customWidth="1"/>
    <col min="1286" max="1286" width="13.85546875" style="33" customWidth="1"/>
    <col min="1287" max="1287" width="17.5703125" style="33" customWidth="1"/>
    <col min="1288" max="1288" width="15.42578125" style="33" customWidth="1"/>
    <col min="1289" max="1289" width="14.28515625" style="33" customWidth="1"/>
    <col min="1290" max="1290" width="43" style="33" customWidth="1"/>
    <col min="1291" max="1519" width="9.140625" style="33"/>
    <col min="1520" max="1520" width="6.7109375" style="33" customWidth="1"/>
    <col min="1521" max="1521" width="14.140625" style="33" customWidth="1"/>
    <col min="1522" max="1522" width="17.140625" style="33" customWidth="1"/>
    <col min="1523" max="1523" width="16.5703125" style="33" customWidth="1"/>
    <col min="1524" max="1524" width="33.42578125" style="33" customWidth="1"/>
    <col min="1525" max="1525" width="31.28515625" style="33" customWidth="1"/>
    <col min="1526" max="1526" width="14.140625" style="33" customWidth="1"/>
    <col min="1527" max="1527" width="21" style="33" customWidth="1"/>
    <col min="1528" max="1528" width="48.7109375" style="33" customWidth="1"/>
    <col min="1529" max="1529" width="18" style="33" customWidth="1"/>
    <col min="1530" max="1530" width="24.5703125" style="33" customWidth="1"/>
    <col min="1531" max="1531" width="18.85546875" style="33" customWidth="1"/>
    <col min="1532" max="1532" width="19.85546875" style="33" customWidth="1"/>
    <col min="1533" max="1533" width="15.28515625" style="33" customWidth="1"/>
    <col min="1534" max="1534" width="15.7109375" style="33" customWidth="1"/>
    <col min="1535" max="1535" width="14.28515625" style="33" customWidth="1"/>
    <col min="1536" max="1536" width="18.5703125" style="33" customWidth="1"/>
    <col min="1537" max="1537" width="21.140625" style="33" customWidth="1"/>
    <col min="1538" max="1538" width="14.28515625" style="33" customWidth="1"/>
    <col min="1539" max="1540" width="12.85546875" style="33" customWidth="1"/>
    <col min="1541" max="1541" width="12.5703125" style="33" customWidth="1"/>
    <col min="1542" max="1542" width="13.85546875" style="33" customWidth="1"/>
    <col min="1543" max="1543" width="17.5703125" style="33" customWidth="1"/>
    <col min="1544" max="1544" width="15.42578125" style="33" customWidth="1"/>
    <col min="1545" max="1545" width="14.28515625" style="33" customWidth="1"/>
    <col min="1546" max="1546" width="43" style="33" customWidth="1"/>
    <col min="1547" max="1775" width="9.140625" style="33"/>
    <col min="1776" max="1776" width="6.7109375" style="33" customWidth="1"/>
    <col min="1777" max="1777" width="14.140625" style="33" customWidth="1"/>
    <col min="1778" max="1778" width="17.140625" style="33" customWidth="1"/>
    <col min="1779" max="1779" width="16.5703125" style="33" customWidth="1"/>
    <col min="1780" max="1780" width="33.42578125" style="33" customWidth="1"/>
    <col min="1781" max="1781" width="31.28515625" style="33" customWidth="1"/>
    <col min="1782" max="1782" width="14.140625" style="33" customWidth="1"/>
    <col min="1783" max="1783" width="21" style="33" customWidth="1"/>
    <col min="1784" max="1784" width="48.7109375" style="33" customWidth="1"/>
    <col min="1785" max="1785" width="18" style="33" customWidth="1"/>
    <col min="1786" max="1786" width="24.5703125" style="33" customWidth="1"/>
    <col min="1787" max="1787" width="18.85546875" style="33" customWidth="1"/>
    <col min="1788" max="1788" width="19.85546875" style="33" customWidth="1"/>
    <col min="1789" max="1789" width="15.28515625" style="33" customWidth="1"/>
    <col min="1790" max="1790" width="15.7109375" style="33" customWidth="1"/>
    <col min="1791" max="1791" width="14.28515625" style="33" customWidth="1"/>
    <col min="1792" max="1792" width="18.5703125" style="33" customWidth="1"/>
    <col min="1793" max="1793" width="21.140625" style="33" customWidth="1"/>
    <col min="1794" max="1794" width="14.28515625" style="33" customWidth="1"/>
    <col min="1795" max="1796" width="12.85546875" style="33" customWidth="1"/>
    <col min="1797" max="1797" width="12.5703125" style="33" customWidth="1"/>
    <col min="1798" max="1798" width="13.85546875" style="33" customWidth="1"/>
    <col min="1799" max="1799" width="17.5703125" style="33" customWidth="1"/>
    <col min="1800" max="1800" width="15.42578125" style="33" customWidth="1"/>
    <col min="1801" max="1801" width="14.28515625" style="33" customWidth="1"/>
    <col min="1802" max="1802" width="43" style="33" customWidth="1"/>
    <col min="1803" max="2031" width="9.140625" style="33"/>
    <col min="2032" max="2032" width="6.7109375" style="33" customWidth="1"/>
    <col min="2033" max="2033" width="14.140625" style="33" customWidth="1"/>
    <col min="2034" max="2034" width="17.140625" style="33" customWidth="1"/>
    <col min="2035" max="2035" width="16.5703125" style="33" customWidth="1"/>
    <col min="2036" max="2036" width="33.42578125" style="33" customWidth="1"/>
    <col min="2037" max="2037" width="31.28515625" style="33" customWidth="1"/>
    <col min="2038" max="2038" width="14.140625" style="33" customWidth="1"/>
    <col min="2039" max="2039" width="21" style="33" customWidth="1"/>
    <col min="2040" max="2040" width="48.7109375" style="33" customWidth="1"/>
    <col min="2041" max="2041" width="18" style="33" customWidth="1"/>
    <col min="2042" max="2042" width="24.5703125" style="33" customWidth="1"/>
    <col min="2043" max="2043" width="18.85546875" style="33" customWidth="1"/>
    <col min="2044" max="2044" width="19.85546875" style="33" customWidth="1"/>
    <col min="2045" max="2045" width="15.28515625" style="33" customWidth="1"/>
    <col min="2046" max="2046" width="15.7109375" style="33" customWidth="1"/>
    <col min="2047" max="2047" width="14.28515625" style="33" customWidth="1"/>
    <col min="2048" max="2048" width="18.5703125" style="33" customWidth="1"/>
    <col min="2049" max="2049" width="21.140625" style="33" customWidth="1"/>
    <col min="2050" max="2050" width="14.28515625" style="33" customWidth="1"/>
    <col min="2051" max="2052" width="12.85546875" style="33" customWidth="1"/>
    <col min="2053" max="2053" width="12.5703125" style="33" customWidth="1"/>
    <col min="2054" max="2054" width="13.85546875" style="33" customWidth="1"/>
    <col min="2055" max="2055" width="17.5703125" style="33" customWidth="1"/>
    <col min="2056" max="2056" width="15.42578125" style="33" customWidth="1"/>
    <col min="2057" max="2057" width="14.28515625" style="33" customWidth="1"/>
    <col min="2058" max="2058" width="43" style="33" customWidth="1"/>
    <col min="2059" max="2287" width="9.140625" style="33"/>
    <col min="2288" max="2288" width="6.7109375" style="33" customWidth="1"/>
    <col min="2289" max="2289" width="14.140625" style="33" customWidth="1"/>
    <col min="2290" max="2290" width="17.140625" style="33" customWidth="1"/>
    <col min="2291" max="2291" width="16.5703125" style="33" customWidth="1"/>
    <col min="2292" max="2292" width="33.42578125" style="33" customWidth="1"/>
    <col min="2293" max="2293" width="31.28515625" style="33" customWidth="1"/>
    <col min="2294" max="2294" width="14.140625" style="33" customWidth="1"/>
    <col min="2295" max="2295" width="21" style="33" customWidth="1"/>
    <col min="2296" max="2296" width="48.7109375" style="33" customWidth="1"/>
    <col min="2297" max="2297" width="18" style="33" customWidth="1"/>
    <col min="2298" max="2298" width="24.5703125" style="33" customWidth="1"/>
    <col min="2299" max="2299" width="18.85546875" style="33" customWidth="1"/>
    <col min="2300" max="2300" width="19.85546875" style="33" customWidth="1"/>
    <col min="2301" max="2301" width="15.28515625" style="33" customWidth="1"/>
    <col min="2302" max="2302" width="15.7109375" style="33" customWidth="1"/>
    <col min="2303" max="2303" width="14.28515625" style="33" customWidth="1"/>
    <col min="2304" max="2304" width="18.5703125" style="33" customWidth="1"/>
    <col min="2305" max="2305" width="21.140625" style="33" customWidth="1"/>
    <col min="2306" max="2306" width="14.28515625" style="33" customWidth="1"/>
    <col min="2307" max="2308" width="12.85546875" style="33" customWidth="1"/>
    <col min="2309" max="2309" width="12.5703125" style="33" customWidth="1"/>
    <col min="2310" max="2310" width="13.85546875" style="33" customWidth="1"/>
    <col min="2311" max="2311" width="17.5703125" style="33" customWidth="1"/>
    <col min="2312" max="2312" width="15.42578125" style="33" customWidth="1"/>
    <col min="2313" max="2313" width="14.28515625" style="33" customWidth="1"/>
    <col min="2314" max="2314" width="43" style="33" customWidth="1"/>
    <col min="2315" max="2543" width="9.140625" style="33"/>
    <col min="2544" max="2544" width="6.7109375" style="33" customWidth="1"/>
    <col min="2545" max="2545" width="14.140625" style="33" customWidth="1"/>
    <col min="2546" max="2546" width="17.140625" style="33" customWidth="1"/>
    <col min="2547" max="2547" width="16.5703125" style="33" customWidth="1"/>
    <col min="2548" max="2548" width="33.42578125" style="33" customWidth="1"/>
    <col min="2549" max="2549" width="31.28515625" style="33" customWidth="1"/>
    <col min="2550" max="2550" width="14.140625" style="33" customWidth="1"/>
    <col min="2551" max="2551" width="21" style="33" customWidth="1"/>
    <col min="2552" max="2552" width="48.7109375" style="33" customWidth="1"/>
    <col min="2553" max="2553" width="18" style="33" customWidth="1"/>
    <col min="2554" max="2554" width="24.5703125" style="33" customWidth="1"/>
    <col min="2555" max="2555" width="18.85546875" style="33" customWidth="1"/>
    <col min="2556" max="2556" width="19.85546875" style="33" customWidth="1"/>
    <col min="2557" max="2557" width="15.28515625" style="33" customWidth="1"/>
    <col min="2558" max="2558" width="15.7109375" style="33" customWidth="1"/>
    <col min="2559" max="2559" width="14.28515625" style="33" customWidth="1"/>
    <col min="2560" max="2560" width="18.5703125" style="33" customWidth="1"/>
    <col min="2561" max="2561" width="21.140625" style="33" customWidth="1"/>
    <col min="2562" max="2562" width="14.28515625" style="33" customWidth="1"/>
    <col min="2563" max="2564" width="12.85546875" style="33" customWidth="1"/>
    <col min="2565" max="2565" width="12.5703125" style="33" customWidth="1"/>
    <col min="2566" max="2566" width="13.85546875" style="33" customWidth="1"/>
    <col min="2567" max="2567" width="17.5703125" style="33" customWidth="1"/>
    <col min="2568" max="2568" width="15.42578125" style="33" customWidth="1"/>
    <col min="2569" max="2569" width="14.28515625" style="33" customWidth="1"/>
    <col min="2570" max="2570" width="43" style="33" customWidth="1"/>
    <col min="2571" max="2799" width="9.140625" style="33"/>
    <col min="2800" max="2800" width="6.7109375" style="33" customWidth="1"/>
    <col min="2801" max="2801" width="14.140625" style="33" customWidth="1"/>
    <col min="2802" max="2802" width="17.140625" style="33" customWidth="1"/>
    <col min="2803" max="2803" width="16.5703125" style="33" customWidth="1"/>
    <col min="2804" max="2804" width="33.42578125" style="33" customWidth="1"/>
    <col min="2805" max="2805" width="31.28515625" style="33" customWidth="1"/>
    <col min="2806" max="2806" width="14.140625" style="33" customWidth="1"/>
    <col min="2807" max="2807" width="21" style="33" customWidth="1"/>
    <col min="2808" max="2808" width="48.7109375" style="33" customWidth="1"/>
    <col min="2809" max="2809" width="18" style="33" customWidth="1"/>
    <col min="2810" max="2810" width="24.5703125" style="33" customWidth="1"/>
    <col min="2811" max="2811" width="18.85546875" style="33" customWidth="1"/>
    <col min="2812" max="2812" width="19.85546875" style="33" customWidth="1"/>
    <col min="2813" max="2813" width="15.28515625" style="33" customWidth="1"/>
    <col min="2814" max="2814" width="15.7109375" style="33" customWidth="1"/>
    <col min="2815" max="2815" width="14.28515625" style="33" customWidth="1"/>
    <col min="2816" max="2816" width="18.5703125" style="33" customWidth="1"/>
    <col min="2817" max="2817" width="21.140625" style="33" customWidth="1"/>
    <col min="2818" max="2818" width="14.28515625" style="33" customWidth="1"/>
    <col min="2819" max="2820" width="12.85546875" style="33" customWidth="1"/>
    <col min="2821" max="2821" width="12.5703125" style="33" customWidth="1"/>
    <col min="2822" max="2822" width="13.85546875" style="33" customWidth="1"/>
    <col min="2823" max="2823" width="17.5703125" style="33" customWidth="1"/>
    <col min="2824" max="2824" width="15.42578125" style="33" customWidth="1"/>
    <col min="2825" max="2825" width="14.28515625" style="33" customWidth="1"/>
    <col min="2826" max="2826" width="43" style="33" customWidth="1"/>
    <col min="2827" max="3055" width="9.140625" style="33"/>
    <col min="3056" max="3056" width="6.7109375" style="33" customWidth="1"/>
    <col min="3057" max="3057" width="14.140625" style="33" customWidth="1"/>
    <col min="3058" max="3058" width="17.140625" style="33" customWidth="1"/>
    <col min="3059" max="3059" width="16.5703125" style="33" customWidth="1"/>
    <col min="3060" max="3060" width="33.42578125" style="33" customWidth="1"/>
    <col min="3061" max="3061" width="31.28515625" style="33" customWidth="1"/>
    <col min="3062" max="3062" width="14.140625" style="33" customWidth="1"/>
    <col min="3063" max="3063" width="21" style="33" customWidth="1"/>
    <col min="3064" max="3064" width="48.7109375" style="33" customWidth="1"/>
    <col min="3065" max="3065" width="18" style="33" customWidth="1"/>
    <col min="3066" max="3066" width="24.5703125" style="33" customWidth="1"/>
    <col min="3067" max="3067" width="18.85546875" style="33" customWidth="1"/>
    <col min="3068" max="3068" width="19.85546875" style="33" customWidth="1"/>
    <col min="3069" max="3069" width="15.28515625" style="33" customWidth="1"/>
    <col min="3070" max="3070" width="15.7109375" style="33" customWidth="1"/>
    <col min="3071" max="3071" width="14.28515625" style="33" customWidth="1"/>
    <col min="3072" max="3072" width="18.5703125" style="33" customWidth="1"/>
    <col min="3073" max="3073" width="21.140625" style="33" customWidth="1"/>
    <col min="3074" max="3074" width="14.28515625" style="33" customWidth="1"/>
    <col min="3075" max="3076" width="12.85546875" style="33" customWidth="1"/>
    <col min="3077" max="3077" width="12.5703125" style="33" customWidth="1"/>
    <col min="3078" max="3078" width="13.85546875" style="33" customWidth="1"/>
    <col min="3079" max="3079" width="17.5703125" style="33" customWidth="1"/>
    <col min="3080" max="3080" width="15.42578125" style="33" customWidth="1"/>
    <col min="3081" max="3081" width="14.28515625" style="33" customWidth="1"/>
    <col min="3082" max="3082" width="43" style="33" customWidth="1"/>
    <col min="3083" max="3311" width="9.140625" style="33"/>
    <col min="3312" max="3312" width="6.7109375" style="33" customWidth="1"/>
    <col min="3313" max="3313" width="14.140625" style="33" customWidth="1"/>
    <col min="3314" max="3314" width="17.140625" style="33" customWidth="1"/>
    <col min="3315" max="3315" width="16.5703125" style="33" customWidth="1"/>
    <col min="3316" max="3316" width="33.42578125" style="33" customWidth="1"/>
    <col min="3317" max="3317" width="31.28515625" style="33" customWidth="1"/>
    <col min="3318" max="3318" width="14.140625" style="33" customWidth="1"/>
    <col min="3319" max="3319" width="21" style="33" customWidth="1"/>
    <col min="3320" max="3320" width="48.7109375" style="33" customWidth="1"/>
    <col min="3321" max="3321" width="18" style="33" customWidth="1"/>
    <col min="3322" max="3322" width="24.5703125" style="33" customWidth="1"/>
    <col min="3323" max="3323" width="18.85546875" style="33" customWidth="1"/>
    <col min="3324" max="3324" width="19.85546875" style="33" customWidth="1"/>
    <col min="3325" max="3325" width="15.28515625" style="33" customWidth="1"/>
    <col min="3326" max="3326" width="15.7109375" style="33" customWidth="1"/>
    <col min="3327" max="3327" width="14.28515625" style="33" customWidth="1"/>
    <col min="3328" max="3328" width="18.5703125" style="33" customWidth="1"/>
    <col min="3329" max="3329" width="21.140625" style="33" customWidth="1"/>
    <col min="3330" max="3330" width="14.28515625" style="33" customWidth="1"/>
    <col min="3331" max="3332" width="12.85546875" style="33" customWidth="1"/>
    <col min="3333" max="3333" width="12.5703125" style="33" customWidth="1"/>
    <col min="3334" max="3334" width="13.85546875" style="33" customWidth="1"/>
    <col min="3335" max="3335" width="17.5703125" style="33" customWidth="1"/>
    <col min="3336" max="3336" width="15.42578125" style="33" customWidth="1"/>
    <col min="3337" max="3337" width="14.28515625" style="33" customWidth="1"/>
    <col min="3338" max="3338" width="43" style="33" customWidth="1"/>
    <col min="3339" max="3567" width="9.140625" style="33"/>
    <col min="3568" max="3568" width="6.7109375" style="33" customWidth="1"/>
    <col min="3569" max="3569" width="14.140625" style="33" customWidth="1"/>
    <col min="3570" max="3570" width="17.140625" style="33" customWidth="1"/>
    <col min="3571" max="3571" width="16.5703125" style="33" customWidth="1"/>
    <col min="3572" max="3572" width="33.42578125" style="33" customWidth="1"/>
    <col min="3573" max="3573" width="31.28515625" style="33" customWidth="1"/>
    <col min="3574" max="3574" width="14.140625" style="33" customWidth="1"/>
    <col min="3575" max="3575" width="21" style="33" customWidth="1"/>
    <col min="3576" max="3576" width="48.7109375" style="33" customWidth="1"/>
    <col min="3577" max="3577" width="18" style="33" customWidth="1"/>
    <col min="3578" max="3578" width="24.5703125" style="33" customWidth="1"/>
    <col min="3579" max="3579" width="18.85546875" style="33" customWidth="1"/>
    <col min="3580" max="3580" width="19.85546875" style="33" customWidth="1"/>
    <col min="3581" max="3581" width="15.28515625" style="33" customWidth="1"/>
    <col min="3582" max="3582" width="15.7109375" style="33" customWidth="1"/>
    <col min="3583" max="3583" width="14.28515625" style="33" customWidth="1"/>
    <col min="3584" max="3584" width="18.5703125" style="33" customWidth="1"/>
    <col min="3585" max="3585" width="21.140625" style="33" customWidth="1"/>
    <col min="3586" max="3586" width="14.28515625" style="33" customWidth="1"/>
    <col min="3587" max="3588" width="12.85546875" style="33" customWidth="1"/>
    <col min="3589" max="3589" width="12.5703125" style="33" customWidth="1"/>
    <col min="3590" max="3590" width="13.85546875" style="33" customWidth="1"/>
    <col min="3591" max="3591" width="17.5703125" style="33" customWidth="1"/>
    <col min="3592" max="3592" width="15.42578125" style="33" customWidth="1"/>
    <col min="3593" max="3593" width="14.28515625" style="33" customWidth="1"/>
    <col min="3594" max="3594" width="43" style="33" customWidth="1"/>
    <col min="3595" max="3823" width="9.140625" style="33"/>
    <col min="3824" max="3824" width="6.7109375" style="33" customWidth="1"/>
    <col min="3825" max="3825" width="14.140625" style="33" customWidth="1"/>
    <col min="3826" max="3826" width="17.140625" style="33" customWidth="1"/>
    <col min="3827" max="3827" width="16.5703125" style="33" customWidth="1"/>
    <col min="3828" max="3828" width="33.42578125" style="33" customWidth="1"/>
    <col min="3829" max="3829" width="31.28515625" style="33" customWidth="1"/>
    <col min="3830" max="3830" width="14.140625" style="33" customWidth="1"/>
    <col min="3831" max="3831" width="21" style="33" customWidth="1"/>
    <col min="3832" max="3832" width="48.7109375" style="33" customWidth="1"/>
    <col min="3833" max="3833" width="18" style="33" customWidth="1"/>
    <col min="3834" max="3834" width="24.5703125" style="33" customWidth="1"/>
    <col min="3835" max="3835" width="18.85546875" style="33" customWidth="1"/>
    <col min="3836" max="3836" width="19.85546875" style="33" customWidth="1"/>
    <col min="3837" max="3837" width="15.28515625" style="33" customWidth="1"/>
    <col min="3838" max="3838" width="15.7109375" style="33" customWidth="1"/>
    <col min="3839" max="3839" width="14.28515625" style="33" customWidth="1"/>
    <col min="3840" max="3840" width="18.5703125" style="33" customWidth="1"/>
    <col min="3841" max="3841" width="21.140625" style="33" customWidth="1"/>
    <col min="3842" max="3842" width="14.28515625" style="33" customWidth="1"/>
    <col min="3843" max="3844" width="12.85546875" style="33" customWidth="1"/>
    <col min="3845" max="3845" width="12.5703125" style="33" customWidth="1"/>
    <col min="3846" max="3846" width="13.85546875" style="33" customWidth="1"/>
    <col min="3847" max="3847" width="17.5703125" style="33" customWidth="1"/>
    <col min="3848" max="3848" width="15.42578125" style="33" customWidth="1"/>
    <col min="3849" max="3849" width="14.28515625" style="33" customWidth="1"/>
    <col min="3850" max="3850" width="43" style="33" customWidth="1"/>
    <col min="3851" max="4079" width="9.140625" style="33"/>
    <col min="4080" max="4080" width="6.7109375" style="33" customWidth="1"/>
    <col min="4081" max="4081" width="14.140625" style="33" customWidth="1"/>
    <col min="4082" max="4082" width="17.140625" style="33" customWidth="1"/>
    <col min="4083" max="4083" width="16.5703125" style="33" customWidth="1"/>
    <col min="4084" max="4084" width="33.42578125" style="33" customWidth="1"/>
    <col min="4085" max="4085" width="31.28515625" style="33" customWidth="1"/>
    <col min="4086" max="4086" width="14.140625" style="33" customWidth="1"/>
    <col min="4087" max="4087" width="21" style="33" customWidth="1"/>
    <col min="4088" max="4088" width="48.7109375" style="33" customWidth="1"/>
    <col min="4089" max="4089" width="18" style="33" customWidth="1"/>
    <col min="4090" max="4090" width="24.5703125" style="33" customWidth="1"/>
    <col min="4091" max="4091" width="18.85546875" style="33" customWidth="1"/>
    <col min="4092" max="4092" width="19.85546875" style="33" customWidth="1"/>
    <col min="4093" max="4093" width="15.28515625" style="33" customWidth="1"/>
    <col min="4094" max="4094" width="15.7109375" style="33" customWidth="1"/>
    <col min="4095" max="4095" width="14.28515625" style="33" customWidth="1"/>
    <col min="4096" max="4096" width="18.5703125" style="33" customWidth="1"/>
    <col min="4097" max="4097" width="21.140625" style="33" customWidth="1"/>
    <col min="4098" max="4098" width="14.28515625" style="33" customWidth="1"/>
    <col min="4099" max="4100" width="12.85546875" style="33" customWidth="1"/>
    <col min="4101" max="4101" width="12.5703125" style="33" customWidth="1"/>
    <col min="4102" max="4102" width="13.85546875" style="33" customWidth="1"/>
    <col min="4103" max="4103" width="17.5703125" style="33" customWidth="1"/>
    <col min="4104" max="4104" width="15.42578125" style="33" customWidth="1"/>
    <col min="4105" max="4105" width="14.28515625" style="33" customWidth="1"/>
    <col min="4106" max="4106" width="43" style="33" customWidth="1"/>
    <col min="4107" max="4335" width="9.140625" style="33"/>
    <col min="4336" max="4336" width="6.7109375" style="33" customWidth="1"/>
    <col min="4337" max="4337" width="14.140625" style="33" customWidth="1"/>
    <col min="4338" max="4338" width="17.140625" style="33" customWidth="1"/>
    <col min="4339" max="4339" width="16.5703125" style="33" customWidth="1"/>
    <col min="4340" max="4340" width="33.42578125" style="33" customWidth="1"/>
    <col min="4341" max="4341" width="31.28515625" style="33" customWidth="1"/>
    <col min="4342" max="4342" width="14.140625" style="33" customWidth="1"/>
    <col min="4343" max="4343" width="21" style="33" customWidth="1"/>
    <col min="4344" max="4344" width="48.7109375" style="33" customWidth="1"/>
    <col min="4345" max="4345" width="18" style="33" customWidth="1"/>
    <col min="4346" max="4346" width="24.5703125" style="33" customWidth="1"/>
    <col min="4347" max="4347" width="18.85546875" style="33" customWidth="1"/>
    <col min="4348" max="4348" width="19.85546875" style="33" customWidth="1"/>
    <col min="4349" max="4349" width="15.28515625" style="33" customWidth="1"/>
    <col min="4350" max="4350" width="15.7109375" style="33" customWidth="1"/>
    <col min="4351" max="4351" width="14.28515625" style="33" customWidth="1"/>
    <col min="4352" max="4352" width="18.5703125" style="33" customWidth="1"/>
    <col min="4353" max="4353" width="21.140625" style="33" customWidth="1"/>
    <col min="4354" max="4354" width="14.28515625" style="33" customWidth="1"/>
    <col min="4355" max="4356" width="12.85546875" style="33" customWidth="1"/>
    <col min="4357" max="4357" width="12.5703125" style="33" customWidth="1"/>
    <col min="4358" max="4358" width="13.85546875" style="33" customWidth="1"/>
    <col min="4359" max="4359" width="17.5703125" style="33" customWidth="1"/>
    <col min="4360" max="4360" width="15.42578125" style="33" customWidth="1"/>
    <col min="4361" max="4361" width="14.28515625" style="33" customWidth="1"/>
    <col min="4362" max="4362" width="43" style="33" customWidth="1"/>
    <col min="4363" max="4591" width="9.140625" style="33"/>
    <col min="4592" max="4592" width="6.7109375" style="33" customWidth="1"/>
    <col min="4593" max="4593" width="14.140625" style="33" customWidth="1"/>
    <col min="4594" max="4594" width="17.140625" style="33" customWidth="1"/>
    <col min="4595" max="4595" width="16.5703125" style="33" customWidth="1"/>
    <col min="4596" max="4596" width="33.42578125" style="33" customWidth="1"/>
    <col min="4597" max="4597" width="31.28515625" style="33" customWidth="1"/>
    <col min="4598" max="4598" width="14.140625" style="33" customWidth="1"/>
    <col min="4599" max="4599" width="21" style="33" customWidth="1"/>
    <col min="4600" max="4600" width="48.7109375" style="33" customWidth="1"/>
    <col min="4601" max="4601" width="18" style="33" customWidth="1"/>
    <col min="4602" max="4602" width="24.5703125" style="33" customWidth="1"/>
    <col min="4603" max="4603" width="18.85546875" style="33" customWidth="1"/>
    <col min="4604" max="4604" width="19.85546875" style="33" customWidth="1"/>
    <col min="4605" max="4605" width="15.28515625" style="33" customWidth="1"/>
    <col min="4606" max="4606" width="15.7109375" style="33" customWidth="1"/>
    <col min="4607" max="4607" width="14.28515625" style="33" customWidth="1"/>
    <col min="4608" max="4608" width="18.5703125" style="33" customWidth="1"/>
    <col min="4609" max="4609" width="21.140625" style="33" customWidth="1"/>
    <col min="4610" max="4610" width="14.28515625" style="33" customWidth="1"/>
    <col min="4611" max="4612" width="12.85546875" style="33" customWidth="1"/>
    <col min="4613" max="4613" width="12.5703125" style="33" customWidth="1"/>
    <col min="4614" max="4614" width="13.85546875" style="33" customWidth="1"/>
    <col min="4615" max="4615" width="17.5703125" style="33" customWidth="1"/>
    <col min="4616" max="4616" width="15.42578125" style="33" customWidth="1"/>
    <col min="4617" max="4617" width="14.28515625" style="33" customWidth="1"/>
    <col min="4618" max="4618" width="43" style="33" customWidth="1"/>
    <col min="4619" max="4847" width="9.140625" style="33"/>
    <col min="4848" max="4848" width="6.7109375" style="33" customWidth="1"/>
    <col min="4849" max="4849" width="14.140625" style="33" customWidth="1"/>
    <col min="4850" max="4850" width="17.140625" style="33" customWidth="1"/>
    <col min="4851" max="4851" width="16.5703125" style="33" customWidth="1"/>
    <col min="4852" max="4852" width="33.42578125" style="33" customWidth="1"/>
    <col min="4853" max="4853" width="31.28515625" style="33" customWidth="1"/>
    <col min="4854" max="4854" width="14.140625" style="33" customWidth="1"/>
    <col min="4855" max="4855" width="21" style="33" customWidth="1"/>
    <col min="4856" max="4856" width="48.7109375" style="33" customWidth="1"/>
    <col min="4857" max="4857" width="18" style="33" customWidth="1"/>
    <col min="4858" max="4858" width="24.5703125" style="33" customWidth="1"/>
    <col min="4859" max="4859" width="18.85546875" style="33" customWidth="1"/>
    <col min="4860" max="4860" width="19.85546875" style="33" customWidth="1"/>
    <col min="4861" max="4861" width="15.28515625" style="33" customWidth="1"/>
    <col min="4862" max="4862" width="15.7109375" style="33" customWidth="1"/>
    <col min="4863" max="4863" width="14.28515625" style="33" customWidth="1"/>
    <col min="4864" max="4864" width="18.5703125" style="33" customWidth="1"/>
    <col min="4865" max="4865" width="21.140625" style="33" customWidth="1"/>
    <col min="4866" max="4866" width="14.28515625" style="33" customWidth="1"/>
    <col min="4867" max="4868" width="12.85546875" style="33" customWidth="1"/>
    <col min="4869" max="4869" width="12.5703125" style="33" customWidth="1"/>
    <col min="4870" max="4870" width="13.85546875" style="33" customWidth="1"/>
    <col min="4871" max="4871" width="17.5703125" style="33" customWidth="1"/>
    <col min="4872" max="4872" width="15.42578125" style="33" customWidth="1"/>
    <col min="4873" max="4873" width="14.28515625" style="33" customWidth="1"/>
    <col min="4874" max="4874" width="43" style="33" customWidth="1"/>
    <col min="4875" max="5103" width="9.140625" style="33"/>
    <col min="5104" max="5104" width="6.7109375" style="33" customWidth="1"/>
    <col min="5105" max="5105" width="14.140625" style="33" customWidth="1"/>
    <col min="5106" max="5106" width="17.140625" style="33" customWidth="1"/>
    <col min="5107" max="5107" width="16.5703125" style="33" customWidth="1"/>
    <col min="5108" max="5108" width="33.42578125" style="33" customWidth="1"/>
    <col min="5109" max="5109" width="31.28515625" style="33" customWidth="1"/>
    <col min="5110" max="5110" width="14.140625" style="33" customWidth="1"/>
    <col min="5111" max="5111" width="21" style="33" customWidth="1"/>
    <col min="5112" max="5112" width="48.7109375" style="33" customWidth="1"/>
    <col min="5113" max="5113" width="18" style="33" customWidth="1"/>
    <col min="5114" max="5114" width="24.5703125" style="33" customWidth="1"/>
    <col min="5115" max="5115" width="18.85546875" style="33" customWidth="1"/>
    <col min="5116" max="5116" width="19.85546875" style="33" customWidth="1"/>
    <col min="5117" max="5117" width="15.28515625" style="33" customWidth="1"/>
    <col min="5118" max="5118" width="15.7109375" style="33" customWidth="1"/>
    <col min="5119" max="5119" width="14.28515625" style="33" customWidth="1"/>
    <col min="5120" max="5120" width="18.5703125" style="33" customWidth="1"/>
    <col min="5121" max="5121" width="21.140625" style="33" customWidth="1"/>
    <col min="5122" max="5122" width="14.28515625" style="33" customWidth="1"/>
    <col min="5123" max="5124" width="12.85546875" style="33" customWidth="1"/>
    <col min="5125" max="5125" width="12.5703125" style="33" customWidth="1"/>
    <col min="5126" max="5126" width="13.85546875" style="33" customWidth="1"/>
    <col min="5127" max="5127" width="17.5703125" style="33" customWidth="1"/>
    <col min="5128" max="5128" width="15.42578125" style="33" customWidth="1"/>
    <col min="5129" max="5129" width="14.28515625" style="33" customWidth="1"/>
    <col min="5130" max="5130" width="43" style="33" customWidth="1"/>
    <col min="5131" max="5359" width="9.140625" style="33"/>
    <col min="5360" max="5360" width="6.7109375" style="33" customWidth="1"/>
    <col min="5361" max="5361" width="14.140625" style="33" customWidth="1"/>
    <col min="5362" max="5362" width="17.140625" style="33" customWidth="1"/>
    <col min="5363" max="5363" width="16.5703125" style="33" customWidth="1"/>
    <col min="5364" max="5364" width="33.42578125" style="33" customWidth="1"/>
    <col min="5365" max="5365" width="31.28515625" style="33" customWidth="1"/>
    <col min="5366" max="5366" width="14.140625" style="33" customWidth="1"/>
    <col min="5367" max="5367" width="21" style="33" customWidth="1"/>
    <col min="5368" max="5368" width="48.7109375" style="33" customWidth="1"/>
    <col min="5369" max="5369" width="18" style="33" customWidth="1"/>
    <col min="5370" max="5370" width="24.5703125" style="33" customWidth="1"/>
    <col min="5371" max="5371" width="18.85546875" style="33" customWidth="1"/>
    <col min="5372" max="5372" width="19.85546875" style="33" customWidth="1"/>
    <col min="5373" max="5373" width="15.28515625" style="33" customWidth="1"/>
    <col min="5374" max="5374" width="15.7109375" style="33" customWidth="1"/>
    <col min="5375" max="5375" width="14.28515625" style="33" customWidth="1"/>
    <col min="5376" max="5376" width="18.5703125" style="33" customWidth="1"/>
    <col min="5377" max="5377" width="21.140625" style="33" customWidth="1"/>
    <col min="5378" max="5378" width="14.28515625" style="33" customWidth="1"/>
    <col min="5379" max="5380" width="12.85546875" style="33" customWidth="1"/>
    <col min="5381" max="5381" width="12.5703125" style="33" customWidth="1"/>
    <col min="5382" max="5382" width="13.85546875" style="33" customWidth="1"/>
    <col min="5383" max="5383" width="17.5703125" style="33" customWidth="1"/>
    <col min="5384" max="5384" width="15.42578125" style="33" customWidth="1"/>
    <col min="5385" max="5385" width="14.28515625" style="33" customWidth="1"/>
    <col min="5386" max="5386" width="43" style="33" customWidth="1"/>
    <col min="5387" max="5615" width="9.140625" style="33"/>
    <col min="5616" max="5616" width="6.7109375" style="33" customWidth="1"/>
    <col min="5617" max="5617" width="14.140625" style="33" customWidth="1"/>
    <col min="5618" max="5618" width="17.140625" style="33" customWidth="1"/>
    <col min="5619" max="5619" width="16.5703125" style="33" customWidth="1"/>
    <col min="5620" max="5620" width="33.42578125" style="33" customWidth="1"/>
    <col min="5621" max="5621" width="31.28515625" style="33" customWidth="1"/>
    <col min="5622" max="5622" width="14.140625" style="33" customWidth="1"/>
    <col min="5623" max="5623" width="21" style="33" customWidth="1"/>
    <col min="5624" max="5624" width="48.7109375" style="33" customWidth="1"/>
    <col min="5625" max="5625" width="18" style="33" customWidth="1"/>
    <col min="5626" max="5626" width="24.5703125" style="33" customWidth="1"/>
    <col min="5627" max="5627" width="18.85546875" style="33" customWidth="1"/>
    <col min="5628" max="5628" width="19.85546875" style="33" customWidth="1"/>
    <col min="5629" max="5629" width="15.28515625" style="33" customWidth="1"/>
    <col min="5630" max="5630" width="15.7109375" style="33" customWidth="1"/>
    <col min="5631" max="5631" width="14.28515625" style="33" customWidth="1"/>
    <col min="5632" max="5632" width="18.5703125" style="33" customWidth="1"/>
    <col min="5633" max="5633" width="21.140625" style="33" customWidth="1"/>
    <col min="5634" max="5634" width="14.28515625" style="33" customWidth="1"/>
    <col min="5635" max="5636" width="12.85546875" style="33" customWidth="1"/>
    <col min="5637" max="5637" width="12.5703125" style="33" customWidth="1"/>
    <col min="5638" max="5638" width="13.85546875" style="33" customWidth="1"/>
    <col min="5639" max="5639" width="17.5703125" style="33" customWidth="1"/>
    <col min="5640" max="5640" width="15.42578125" style="33" customWidth="1"/>
    <col min="5641" max="5641" width="14.28515625" style="33" customWidth="1"/>
    <col min="5642" max="5642" width="43" style="33" customWidth="1"/>
    <col min="5643" max="5871" width="9.140625" style="33"/>
    <col min="5872" max="5872" width="6.7109375" style="33" customWidth="1"/>
    <col min="5873" max="5873" width="14.140625" style="33" customWidth="1"/>
    <col min="5874" max="5874" width="17.140625" style="33" customWidth="1"/>
    <col min="5875" max="5875" width="16.5703125" style="33" customWidth="1"/>
    <col min="5876" max="5876" width="33.42578125" style="33" customWidth="1"/>
    <col min="5877" max="5877" width="31.28515625" style="33" customWidth="1"/>
    <col min="5878" max="5878" width="14.140625" style="33" customWidth="1"/>
    <col min="5879" max="5879" width="21" style="33" customWidth="1"/>
    <col min="5880" max="5880" width="48.7109375" style="33" customWidth="1"/>
    <col min="5881" max="5881" width="18" style="33" customWidth="1"/>
    <col min="5882" max="5882" width="24.5703125" style="33" customWidth="1"/>
    <col min="5883" max="5883" width="18.85546875" style="33" customWidth="1"/>
    <col min="5884" max="5884" width="19.85546875" style="33" customWidth="1"/>
    <col min="5885" max="5885" width="15.28515625" style="33" customWidth="1"/>
    <col min="5886" max="5886" width="15.7109375" style="33" customWidth="1"/>
    <col min="5887" max="5887" width="14.28515625" style="33" customWidth="1"/>
    <col min="5888" max="5888" width="18.5703125" style="33" customWidth="1"/>
    <col min="5889" max="5889" width="21.140625" style="33" customWidth="1"/>
    <col min="5890" max="5890" width="14.28515625" style="33" customWidth="1"/>
    <col min="5891" max="5892" width="12.85546875" style="33" customWidth="1"/>
    <col min="5893" max="5893" width="12.5703125" style="33" customWidth="1"/>
    <col min="5894" max="5894" width="13.85546875" style="33" customWidth="1"/>
    <col min="5895" max="5895" width="17.5703125" style="33" customWidth="1"/>
    <col min="5896" max="5896" width="15.42578125" style="33" customWidth="1"/>
    <col min="5897" max="5897" width="14.28515625" style="33" customWidth="1"/>
    <col min="5898" max="5898" width="43" style="33" customWidth="1"/>
    <col min="5899" max="6127" width="9.140625" style="33"/>
    <col min="6128" max="6128" width="6.7109375" style="33" customWidth="1"/>
    <col min="6129" max="6129" width="14.140625" style="33" customWidth="1"/>
    <col min="6130" max="6130" width="17.140625" style="33" customWidth="1"/>
    <col min="6131" max="6131" width="16.5703125" style="33" customWidth="1"/>
    <col min="6132" max="6132" width="33.42578125" style="33" customWidth="1"/>
    <col min="6133" max="6133" width="31.28515625" style="33" customWidth="1"/>
    <col min="6134" max="6134" width="14.140625" style="33" customWidth="1"/>
    <col min="6135" max="6135" width="21" style="33" customWidth="1"/>
    <col min="6136" max="6136" width="48.7109375" style="33" customWidth="1"/>
    <col min="6137" max="6137" width="18" style="33" customWidth="1"/>
    <col min="6138" max="6138" width="24.5703125" style="33" customWidth="1"/>
    <col min="6139" max="6139" width="18.85546875" style="33" customWidth="1"/>
    <col min="6140" max="6140" width="19.85546875" style="33" customWidth="1"/>
    <col min="6141" max="6141" width="15.28515625" style="33" customWidth="1"/>
    <col min="6142" max="6142" width="15.7109375" style="33" customWidth="1"/>
    <col min="6143" max="6143" width="14.28515625" style="33" customWidth="1"/>
    <col min="6144" max="6144" width="18.5703125" style="33" customWidth="1"/>
    <col min="6145" max="6145" width="21.140625" style="33" customWidth="1"/>
    <col min="6146" max="6146" width="14.28515625" style="33" customWidth="1"/>
    <col min="6147" max="6148" width="12.85546875" style="33" customWidth="1"/>
    <col min="6149" max="6149" width="12.5703125" style="33" customWidth="1"/>
    <col min="6150" max="6150" width="13.85546875" style="33" customWidth="1"/>
    <col min="6151" max="6151" width="17.5703125" style="33" customWidth="1"/>
    <col min="6152" max="6152" width="15.42578125" style="33" customWidth="1"/>
    <col min="6153" max="6153" width="14.28515625" style="33" customWidth="1"/>
    <col min="6154" max="6154" width="43" style="33" customWidth="1"/>
    <col min="6155" max="6383" width="9.140625" style="33"/>
    <col min="6384" max="6384" width="6.7109375" style="33" customWidth="1"/>
    <col min="6385" max="6385" width="14.140625" style="33" customWidth="1"/>
    <col min="6386" max="6386" width="17.140625" style="33" customWidth="1"/>
    <col min="6387" max="6387" width="16.5703125" style="33" customWidth="1"/>
    <col min="6388" max="6388" width="33.42578125" style="33" customWidth="1"/>
    <col min="6389" max="6389" width="31.28515625" style="33" customWidth="1"/>
    <col min="6390" max="6390" width="14.140625" style="33" customWidth="1"/>
    <col min="6391" max="6391" width="21" style="33" customWidth="1"/>
    <col min="6392" max="6392" width="48.7109375" style="33" customWidth="1"/>
    <col min="6393" max="6393" width="18" style="33" customWidth="1"/>
    <col min="6394" max="6394" width="24.5703125" style="33" customWidth="1"/>
    <col min="6395" max="6395" width="18.85546875" style="33" customWidth="1"/>
    <col min="6396" max="6396" width="19.85546875" style="33" customWidth="1"/>
    <col min="6397" max="6397" width="15.28515625" style="33" customWidth="1"/>
    <col min="6398" max="6398" width="15.7109375" style="33" customWidth="1"/>
    <col min="6399" max="6399" width="14.28515625" style="33" customWidth="1"/>
    <col min="6400" max="6400" width="18.5703125" style="33" customWidth="1"/>
    <col min="6401" max="6401" width="21.140625" style="33" customWidth="1"/>
    <col min="6402" max="6402" width="14.28515625" style="33" customWidth="1"/>
    <col min="6403" max="6404" width="12.85546875" style="33" customWidth="1"/>
    <col min="6405" max="6405" width="12.5703125" style="33" customWidth="1"/>
    <col min="6406" max="6406" width="13.85546875" style="33" customWidth="1"/>
    <col min="6407" max="6407" width="17.5703125" style="33" customWidth="1"/>
    <col min="6408" max="6408" width="15.42578125" style="33" customWidth="1"/>
    <col min="6409" max="6409" width="14.28515625" style="33" customWidth="1"/>
    <col min="6410" max="6410" width="43" style="33" customWidth="1"/>
    <col min="6411" max="6639" width="9.140625" style="33"/>
    <col min="6640" max="6640" width="6.7109375" style="33" customWidth="1"/>
    <col min="6641" max="6641" width="14.140625" style="33" customWidth="1"/>
    <col min="6642" max="6642" width="17.140625" style="33" customWidth="1"/>
    <col min="6643" max="6643" width="16.5703125" style="33" customWidth="1"/>
    <col min="6644" max="6644" width="33.42578125" style="33" customWidth="1"/>
    <col min="6645" max="6645" width="31.28515625" style="33" customWidth="1"/>
    <col min="6646" max="6646" width="14.140625" style="33" customWidth="1"/>
    <col min="6647" max="6647" width="21" style="33" customWidth="1"/>
    <col min="6648" max="6648" width="48.7109375" style="33" customWidth="1"/>
    <col min="6649" max="6649" width="18" style="33" customWidth="1"/>
    <col min="6650" max="6650" width="24.5703125" style="33" customWidth="1"/>
    <col min="6651" max="6651" width="18.85546875" style="33" customWidth="1"/>
    <col min="6652" max="6652" width="19.85546875" style="33" customWidth="1"/>
    <col min="6653" max="6653" width="15.28515625" style="33" customWidth="1"/>
    <col min="6654" max="6654" width="15.7109375" style="33" customWidth="1"/>
    <col min="6655" max="6655" width="14.28515625" style="33" customWidth="1"/>
    <col min="6656" max="6656" width="18.5703125" style="33" customWidth="1"/>
    <col min="6657" max="6657" width="21.140625" style="33" customWidth="1"/>
    <col min="6658" max="6658" width="14.28515625" style="33" customWidth="1"/>
    <col min="6659" max="6660" width="12.85546875" style="33" customWidth="1"/>
    <col min="6661" max="6661" width="12.5703125" style="33" customWidth="1"/>
    <col min="6662" max="6662" width="13.85546875" style="33" customWidth="1"/>
    <col min="6663" max="6663" width="17.5703125" style="33" customWidth="1"/>
    <col min="6664" max="6664" width="15.42578125" style="33" customWidth="1"/>
    <col min="6665" max="6665" width="14.28515625" style="33" customWidth="1"/>
    <col min="6666" max="6666" width="43" style="33" customWidth="1"/>
    <col min="6667" max="6895" width="9.140625" style="33"/>
    <col min="6896" max="6896" width="6.7109375" style="33" customWidth="1"/>
    <col min="6897" max="6897" width="14.140625" style="33" customWidth="1"/>
    <col min="6898" max="6898" width="17.140625" style="33" customWidth="1"/>
    <col min="6899" max="6899" width="16.5703125" style="33" customWidth="1"/>
    <col min="6900" max="6900" width="33.42578125" style="33" customWidth="1"/>
    <col min="6901" max="6901" width="31.28515625" style="33" customWidth="1"/>
    <col min="6902" max="6902" width="14.140625" style="33" customWidth="1"/>
    <col min="6903" max="6903" width="21" style="33" customWidth="1"/>
    <col min="6904" max="6904" width="48.7109375" style="33" customWidth="1"/>
    <col min="6905" max="6905" width="18" style="33" customWidth="1"/>
    <col min="6906" max="6906" width="24.5703125" style="33" customWidth="1"/>
    <col min="6907" max="6907" width="18.85546875" style="33" customWidth="1"/>
    <col min="6908" max="6908" width="19.85546875" style="33" customWidth="1"/>
    <col min="6909" max="6909" width="15.28515625" style="33" customWidth="1"/>
    <col min="6910" max="6910" width="15.7109375" style="33" customWidth="1"/>
    <col min="6911" max="6911" width="14.28515625" style="33" customWidth="1"/>
    <col min="6912" max="6912" width="18.5703125" style="33" customWidth="1"/>
    <col min="6913" max="6913" width="21.140625" style="33" customWidth="1"/>
    <col min="6914" max="6914" width="14.28515625" style="33" customWidth="1"/>
    <col min="6915" max="6916" width="12.85546875" style="33" customWidth="1"/>
    <col min="6917" max="6917" width="12.5703125" style="33" customWidth="1"/>
    <col min="6918" max="6918" width="13.85546875" style="33" customWidth="1"/>
    <col min="6919" max="6919" width="17.5703125" style="33" customWidth="1"/>
    <col min="6920" max="6920" width="15.42578125" style="33" customWidth="1"/>
    <col min="6921" max="6921" width="14.28515625" style="33" customWidth="1"/>
    <col min="6922" max="6922" width="43" style="33" customWidth="1"/>
    <col min="6923" max="7151" width="9.140625" style="33"/>
    <col min="7152" max="7152" width="6.7109375" style="33" customWidth="1"/>
    <col min="7153" max="7153" width="14.140625" style="33" customWidth="1"/>
    <col min="7154" max="7154" width="17.140625" style="33" customWidth="1"/>
    <col min="7155" max="7155" width="16.5703125" style="33" customWidth="1"/>
    <col min="7156" max="7156" width="33.42578125" style="33" customWidth="1"/>
    <col min="7157" max="7157" width="31.28515625" style="33" customWidth="1"/>
    <col min="7158" max="7158" width="14.140625" style="33" customWidth="1"/>
    <col min="7159" max="7159" width="21" style="33" customWidth="1"/>
    <col min="7160" max="7160" width="48.7109375" style="33" customWidth="1"/>
    <col min="7161" max="7161" width="18" style="33" customWidth="1"/>
    <col min="7162" max="7162" width="24.5703125" style="33" customWidth="1"/>
    <col min="7163" max="7163" width="18.85546875" style="33" customWidth="1"/>
    <col min="7164" max="7164" width="19.85546875" style="33" customWidth="1"/>
    <col min="7165" max="7165" width="15.28515625" style="33" customWidth="1"/>
    <col min="7166" max="7166" width="15.7109375" style="33" customWidth="1"/>
    <col min="7167" max="7167" width="14.28515625" style="33" customWidth="1"/>
    <col min="7168" max="7168" width="18.5703125" style="33" customWidth="1"/>
    <col min="7169" max="7169" width="21.140625" style="33" customWidth="1"/>
    <col min="7170" max="7170" width="14.28515625" style="33" customWidth="1"/>
    <col min="7171" max="7172" width="12.85546875" style="33" customWidth="1"/>
    <col min="7173" max="7173" width="12.5703125" style="33" customWidth="1"/>
    <col min="7174" max="7174" width="13.85546875" style="33" customWidth="1"/>
    <col min="7175" max="7175" width="17.5703125" style="33" customWidth="1"/>
    <col min="7176" max="7176" width="15.42578125" style="33" customWidth="1"/>
    <col min="7177" max="7177" width="14.28515625" style="33" customWidth="1"/>
    <col min="7178" max="7178" width="43" style="33" customWidth="1"/>
    <col min="7179" max="7407" width="9.140625" style="33"/>
    <col min="7408" max="7408" width="6.7109375" style="33" customWidth="1"/>
    <col min="7409" max="7409" width="14.140625" style="33" customWidth="1"/>
    <col min="7410" max="7410" width="17.140625" style="33" customWidth="1"/>
    <col min="7411" max="7411" width="16.5703125" style="33" customWidth="1"/>
    <col min="7412" max="7412" width="33.42578125" style="33" customWidth="1"/>
    <col min="7413" max="7413" width="31.28515625" style="33" customWidth="1"/>
    <col min="7414" max="7414" width="14.140625" style="33" customWidth="1"/>
    <col min="7415" max="7415" width="21" style="33" customWidth="1"/>
    <col min="7416" max="7416" width="48.7109375" style="33" customWidth="1"/>
    <col min="7417" max="7417" width="18" style="33" customWidth="1"/>
    <col min="7418" max="7418" width="24.5703125" style="33" customWidth="1"/>
    <col min="7419" max="7419" width="18.85546875" style="33" customWidth="1"/>
    <col min="7420" max="7420" width="19.85546875" style="33" customWidth="1"/>
    <col min="7421" max="7421" width="15.28515625" style="33" customWidth="1"/>
    <col min="7422" max="7422" width="15.7109375" style="33" customWidth="1"/>
    <col min="7423" max="7423" width="14.28515625" style="33" customWidth="1"/>
    <col min="7424" max="7424" width="18.5703125" style="33" customWidth="1"/>
    <col min="7425" max="7425" width="21.140625" style="33" customWidth="1"/>
    <col min="7426" max="7426" width="14.28515625" style="33" customWidth="1"/>
    <col min="7427" max="7428" width="12.85546875" style="33" customWidth="1"/>
    <col min="7429" max="7429" width="12.5703125" style="33" customWidth="1"/>
    <col min="7430" max="7430" width="13.85546875" style="33" customWidth="1"/>
    <col min="7431" max="7431" width="17.5703125" style="33" customWidth="1"/>
    <col min="7432" max="7432" width="15.42578125" style="33" customWidth="1"/>
    <col min="7433" max="7433" width="14.28515625" style="33" customWidth="1"/>
    <col min="7434" max="7434" width="43" style="33" customWidth="1"/>
    <col min="7435" max="7663" width="9.140625" style="33"/>
    <col min="7664" max="7664" width="6.7109375" style="33" customWidth="1"/>
    <col min="7665" max="7665" width="14.140625" style="33" customWidth="1"/>
    <col min="7666" max="7666" width="17.140625" style="33" customWidth="1"/>
    <col min="7667" max="7667" width="16.5703125" style="33" customWidth="1"/>
    <col min="7668" max="7668" width="33.42578125" style="33" customWidth="1"/>
    <col min="7669" max="7669" width="31.28515625" style="33" customWidth="1"/>
    <col min="7670" max="7670" width="14.140625" style="33" customWidth="1"/>
    <col min="7671" max="7671" width="21" style="33" customWidth="1"/>
    <col min="7672" max="7672" width="48.7109375" style="33" customWidth="1"/>
    <col min="7673" max="7673" width="18" style="33" customWidth="1"/>
    <col min="7674" max="7674" width="24.5703125" style="33" customWidth="1"/>
    <col min="7675" max="7675" width="18.85546875" style="33" customWidth="1"/>
    <col min="7676" max="7676" width="19.85546875" style="33" customWidth="1"/>
    <col min="7677" max="7677" width="15.28515625" style="33" customWidth="1"/>
    <col min="7678" max="7678" width="15.7109375" style="33" customWidth="1"/>
    <col min="7679" max="7679" width="14.28515625" style="33" customWidth="1"/>
    <col min="7680" max="7680" width="18.5703125" style="33" customWidth="1"/>
    <col min="7681" max="7681" width="21.140625" style="33" customWidth="1"/>
    <col min="7682" max="7682" width="14.28515625" style="33" customWidth="1"/>
    <col min="7683" max="7684" width="12.85546875" style="33" customWidth="1"/>
    <col min="7685" max="7685" width="12.5703125" style="33" customWidth="1"/>
    <col min="7686" max="7686" width="13.85546875" style="33" customWidth="1"/>
    <col min="7687" max="7687" width="17.5703125" style="33" customWidth="1"/>
    <col min="7688" max="7688" width="15.42578125" style="33" customWidth="1"/>
    <col min="7689" max="7689" width="14.28515625" style="33" customWidth="1"/>
    <col min="7690" max="7690" width="43" style="33" customWidth="1"/>
    <col min="7691" max="7919" width="9.140625" style="33"/>
    <col min="7920" max="7920" width="6.7109375" style="33" customWidth="1"/>
    <col min="7921" max="7921" width="14.140625" style="33" customWidth="1"/>
    <col min="7922" max="7922" width="17.140625" style="33" customWidth="1"/>
    <col min="7923" max="7923" width="16.5703125" style="33" customWidth="1"/>
    <col min="7924" max="7924" width="33.42578125" style="33" customWidth="1"/>
    <col min="7925" max="7925" width="31.28515625" style="33" customWidth="1"/>
    <col min="7926" max="7926" width="14.140625" style="33" customWidth="1"/>
    <col min="7927" max="7927" width="21" style="33" customWidth="1"/>
    <col min="7928" max="7928" width="48.7109375" style="33" customWidth="1"/>
    <col min="7929" max="7929" width="18" style="33" customWidth="1"/>
    <col min="7930" max="7930" width="24.5703125" style="33" customWidth="1"/>
    <col min="7931" max="7931" width="18.85546875" style="33" customWidth="1"/>
    <col min="7932" max="7932" width="19.85546875" style="33" customWidth="1"/>
    <col min="7933" max="7933" width="15.28515625" style="33" customWidth="1"/>
    <col min="7934" max="7934" width="15.7109375" style="33" customWidth="1"/>
    <col min="7935" max="7935" width="14.28515625" style="33" customWidth="1"/>
    <col min="7936" max="7936" width="18.5703125" style="33" customWidth="1"/>
    <col min="7937" max="7937" width="21.140625" style="33" customWidth="1"/>
    <col min="7938" max="7938" width="14.28515625" style="33" customWidth="1"/>
    <col min="7939" max="7940" width="12.85546875" style="33" customWidth="1"/>
    <col min="7941" max="7941" width="12.5703125" style="33" customWidth="1"/>
    <col min="7942" max="7942" width="13.85546875" style="33" customWidth="1"/>
    <col min="7943" max="7943" width="17.5703125" style="33" customWidth="1"/>
    <col min="7944" max="7944" width="15.42578125" style="33" customWidth="1"/>
    <col min="7945" max="7945" width="14.28515625" style="33" customWidth="1"/>
    <col min="7946" max="7946" width="43" style="33" customWidth="1"/>
    <col min="7947" max="8175" width="9.140625" style="33"/>
    <col min="8176" max="8176" width="6.7109375" style="33" customWidth="1"/>
    <col min="8177" max="8177" width="14.140625" style="33" customWidth="1"/>
    <col min="8178" max="8178" width="17.140625" style="33" customWidth="1"/>
    <col min="8179" max="8179" width="16.5703125" style="33" customWidth="1"/>
    <col min="8180" max="8180" width="33.42578125" style="33" customWidth="1"/>
    <col min="8181" max="8181" width="31.28515625" style="33" customWidth="1"/>
    <col min="8182" max="8182" width="14.140625" style="33" customWidth="1"/>
    <col min="8183" max="8183" width="21" style="33" customWidth="1"/>
    <col min="8184" max="8184" width="48.7109375" style="33" customWidth="1"/>
    <col min="8185" max="8185" width="18" style="33" customWidth="1"/>
    <col min="8186" max="8186" width="24.5703125" style="33" customWidth="1"/>
    <col min="8187" max="8187" width="18.85546875" style="33" customWidth="1"/>
    <col min="8188" max="8188" width="19.85546875" style="33" customWidth="1"/>
    <col min="8189" max="8189" width="15.28515625" style="33" customWidth="1"/>
    <col min="8190" max="8190" width="15.7109375" style="33" customWidth="1"/>
    <col min="8191" max="8191" width="14.28515625" style="33" customWidth="1"/>
    <col min="8192" max="8192" width="18.5703125" style="33" customWidth="1"/>
    <col min="8193" max="8193" width="21.140625" style="33" customWidth="1"/>
    <col min="8194" max="8194" width="14.28515625" style="33" customWidth="1"/>
    <col min="8195" max="8196" width="12.85546875" style="33" customWidth="1"/>
    <col min="8197" max="8197" width="12.5703125" style="33" customWidth="1"/>
    <col min="8198" max="8198" width="13.85546875" style="33" customWidth="1"/>
    <col min="8199" max="8199" width="17.5703125" style="33" customWidth="1"/>
    <col min="8200" max="8200" width="15.42578125" style="33" customWidth="1"/>
    <col min="8201" max="8201" width="14.28515625" style="33" customWidth="1"/>
    <col min="8202" max="8202" width="43" style="33" customWidth="1"/>
    <col min="8203" max="8431" width="9.140625" style="33"/>
    <col min="8432" max="8432" width="6.7109375" style="33" customWidth="1"/>
    <col min="8433" max="8433" width="14.140625" style="33" customWidth="1"/>
    <col min="8434" max="8434" width="17.140625" style="33" customWidth="1"/>
    <col min="8435" max="8435" width="16.5703125" style="33" customWidth="1"/>
    <col min="8436" max="8436" width="33.42578125" style="33" customWidth="1"/>
    <col min="8437" max="8437" width="31.28515625" style="33" customWidth="1"/>
    <col min="8438" max="8438" width="14.140625" style="33" customWidth="1"/>
    <col min="8439" max="8439" width="21" style="33" customWidth="1"/>
    <col min="8440" max="8440" width="48.7109375" style="33" customWidth="1"/>
    <col min="8441" max="8441" width="18" style="33" customWidth="1"/>
    <col min="8442" max="8442" width="24.5703125" style="33" customWidth="1"/>
    <col min="8443" max="8443" width="18.85546875" style="33" customWidth="1"/>
    <col min="8444" max="8444" width="19.85546875" style="33" customWidth="1"/>
    <col min="8445" max="8445" width="15.28515625" style="33" customWidth="1"/>
    <col min="8446" max="8446" width="15.7109375" style="33" customWidth="1"/>
    <col min="8447" max="8447" width="14.28515625" style="33" customWidth="1"/>
    <col min="8448" max="8448" width="18.5703125" style="33" customWidth="1"/>
    <col min="8449" max="8449" width="21.140625" style="33" customWidth="1"/>
    <col min="8450" max="8450" width="14.28515625" style="33" customWidth="1"/>
    <col min="8451" max="8452" width="12.85546875" style="33" customWidth="1"/>
    <col min="8453" max="8453" width="12.5703125" style="33" customWidth="1"/>
    <col min="8454" max="8454" width="13.85546875" style="33" customWidth="1"/>
    <col min="8455" max="8455" width="17.5703125" style="33" customWidth="1"/>
    <col min="8456" max="8456" width="15.42578125" style="33" customWidth="1"/>
    <col min="8457" max="8457" width="14.28515625" style="33" customWidth="1"/>
    <col min="8458" max="8458" width="43" style="33" customWidth="1"/>
    <col min="8459" max="8687" width="9.140625" style="33"/>
    <col min="8688" max="8688" width="6.7109375" style="33" customWidth="1"/>
    <col min="8689" max="8689" width="14.140625" style="33" customWidth="1"/>
    <col min="8690" max="8690" width="17.140625" style="33" customWidth="1"/>
    <col min="8691" max="8691" width="16.5703125" style="33" customWidth="1"/>
    <col min="8692" max="8692" width="33.42578125" style="33" customWidth="1"/>
    <col min="8693" max="8693" width="31.28515625" style="33" customWidth="1"/>
    <col min="8694" max="8694" width="14.140625" style="33" customWidth="1"/>
    <col min="8695" max="8695" width="21" style="33" customWidth="1"/>
    <col min="8696" max="8696" width="48.7109375" style="33" customWidth="1"/>
    <col min="8697" max="8697" width="18" style="33" customWidth="1"/>
    <col min="8698" max="8698" width="24.5703125" style="33" customWidth="1"/>
    <col min="8699" max="8699" width="18.85546875" style="33" customWidth="1"/>
    <col min="8700" max="8700" width="19.85546875" style="33" customWidth="1"/>
    <col min="8701" max="8701" width="15.28515625" style="33" customWidth="1"/>
    <col min="8702" max="8702" width="15.7109375" style="33" customWidth="1"/>
    <col min="8703" max="8703" width="14.28515625" style="33" customWidth="1"/>
    <col min="8704" max="8704" width="18.5703125" style="33" customWidth="1"/>
    <col min="8705" max="8705" width="21.140625" style="33" customWidth="1"/>
    <col min="8706" max="8706" width="14.28515625" style="33" customWidth="1"/>
    <col min="8707" max="8708" width="12.85546875" style="33" customWidth="1"/>
    <col min="8709" max="8709" width="12.5703125" style="33" customWidth="1"/>
    <col min="8710" max="8710" width="13.85546875" style="33" customWidth="1"/>
    <col min="8711" max="8711" width="17.5703125" style="33" customWidth="1"/>
    <col min="8712" max="8712" width="15.42578125" style="33" customWidth="1"/>
    <col min="8713" max="8713" width="14.28515625" style="33" customWidth="1"/>
    <col min="8714" max="8714" width="43" style="33" customWidth="1"/>
    <col min="8715" max="8943" width="9.140625" style="33"/>
    <col min="8944" max="8944" width="6.7109375" style="33" customWidth="1"/>
    <col min="8945" max="8945" width="14.140625" style="33" customWidth="1"/>
    <col min="8946" max="8946" width="17.140625" style="33" customWidth="1"/>
    <col min="8947" max="8947" width="16.5703125" style="33" customWidth="1"/>
    <col min="8948" max="8948" width="33.42578125" style="33" customWidth="1"/>
    <col min="8949" max="8949" width="31.28515625" style="33" customWidth="1"/>
    <col min="8950" max="8950" width="14.140625" style="33" customWidth="1"/>
    <col min="8951" max="8951" width="21" style="33" customWidth="1"/>
    <col min="8952" max="8952" width="48.7109375" style="33" customWidth="1"/>
    <col min="8953" max="8953" width="18" style="33" customWidth="1"/>
    <col min="8954" max="8954" width="24.5703125" style="33" customWidth="1"/>
    <col min="8955" max="8955" width="18.85546875" style="33" customWidth="1"/>
    <col min="8956" max="8956" width="19.85546875" style="33" customWidth="1"/>
    <col min="8957" max="8957" width="15.28515625" style="33" customWidth="1"/>
    <col min="8958" max="8958" width="15.7109375" style="33" customWidth="1"/>
    <col min="8959" max="8959" width="14.28515625" style="33" customWidth="1"/>
    <col min="8960" max="8960" width="18.5703125" style="33" customWidth="1"/>
    <col min="8961" max="8961" width="21.140625" style="33" customWidth="1"/>
    <col min="8962" max="8962" width="14.28515625" style="33" customWidth="1"/>
    <col min="8963" max="8964" width="12.85546875" style="33" customWidth="1"/>
    <col min="8965" max="8965" width="12.5703125" style="33" customWidth="1"/>
    <col min="8966" max="8966" width="13.85546875" style="33" customWidth="1"/>
    <col min="8967" max="8967" width="17.5703125" style="33" customWidth="1"/>
    <col min="8968" max="8968" width="15.42578125" style="33" customWidth="1"/>
    <col min="8969" max="8969" width="14.28515625" style="33" customWidth="1"/>
    <col min="8970" max="8970" width="43" style="33" customWidth="1"/>
    <col min="8971" max="9199" width="9.140625" style="33"/>
    <col min="9200" max="9200" width="6.7109375" style="33" customWidth="1"/>
    <col min="9201" max="9201" width="14.140625" style="33" customWidth="1"/>
    <col min="9202" max="9202" width="17.140625" style="33" customWidth="1"/>
    <col min="9203" max="9203" width="16.5703125" style="33" customWidth="1"/>
    <col min="9204" max="9204" width="33.42578125" style="33" customWidth="1"/>
    <col min="9205" max="9205" width="31.28515625" style="33" customWidth="1"/>
    <col min="9206" max="9206" width="14.140625" style="33" customWidth="1"/>
    <col min="9207" max="9207" width="21" style="33" customWidth="1"/>
    <col min="9208" max="9208" width="48.7109375" style="33" customWidth="1"/>
    <col min="9209" max="9209" width="18" style="33" customWidth="1"/>
    <col min="9210" max="9210" width="24.5703125" style="33" customWidth="1"/>
    <col min="9211" max="9211" width="18.85546875" style="33" customWidth="1"/>
    <col min="9212" max="9212" width="19.85546875" style="33" customWidth="1"/>
    <col min="9213" max="9213" width="15.28515625" style="33" customWidth="1"/>
    <col min="9214" max="9214" width="15.7109375" style="33" customWidth="1"/>
    <col min="9215" max="9215" width="14.28515625" style="33" customWidth="1"/>
    <col min="9216" max="9216" width="18.5703125" style="33" customWidth="1"/>
    <col min="9217" max="9217" width="21.140625" style="33" customWidth="1"/>
    <col min="9218" max="9218" width="14.28515625" style="33" customWidth="1"/>
    <col min="9219" max="9220" width="12.85546875" style="33" customWidth="1"/>
    <col min="9221" max="9221" width="12.5703125" style="33" customWidth="1"/>
    <col min="9222" max="9222" width="13.85546875" style="33" customWidth="1"/>
    <col min="9223" max="9223" width="17.5703125" style="33" customWidth="1"/>
    <col min="9224" max="9224" width="15.42578125" style="33" customWidth="1"/>
    <col min="9225" max="9225" width="14.28515625" style="33" customWidth="1"/>
    <col min="9226" max="9226" width="43" style="33" customWidth="1"/>
    <col min="9227" max="9455" width="9.140625" style="33"/>
    <col min="9456" max="9456" width="6.7109375" style="33" customWidth="1"/>
    <col min="9457" max="9457" width="14.140625" style="33" customWidth="1"/>
    <col min="9458" max="9458" width="17.140625" style="33" customWidth="1"/>
    <col min="9459" max="9459" width="16.5703125" style="33" customWidth="1"/>
    <col min="9460" max="9460" width="33.42578125" style="33" customWidth="1"/>
    <col min="9461" max="9461" width="31.28515625" style="33" customWidth="1"/>
    <col min="9462" max="9462" width="14.140625" style="33" customWidth="1"/>
    <col min="9463" max="9463" width="21" style="33" customWidth="1"/>
    <col min="9464" max="9464" width="48.7109375" style="33" customWidth="1"/>
    <col min="9465" max="9465" width="18" style="33" customWidth="1"/>
    <col min="9466" max="9466" width="24.5703125" style="33" customWidth="1"/>
    <col min="9467" max="9467" width="18.85546875" style="33" customWidth="1"/>
    <col min="9468" max="9468" width="19.85546875" style="33" customWidth="1"/>
    <col min="9469" max="9469" width="15.28515625" style="33" customWidth="1"/>
    <col min="9470" max="9470" width="15.7109375" style="33" customWidth="1"/>
    <col min="9471" max="9471" width="14.28515625" style="33" customWidth="1"/>
    <col min="9472" max="9472" width="18.5703125" style="33" customWidth="1"/>
    <col min="9473" max="9473" width="21.140625" style="33" customWidth="1"/>
    <col min="9474" max="9474" width="14.28515625" style="33" customWidth="1"/>
    <col min="9475" max="9476" width="12.85546875" style="33" customWidth="1"/>
    <col min="9477" max="9477" width="12.5703125" style="33" customWidth="1"/>
    <col min="9478" max="9478" width="13.85546875" style="33" customWidth="1"/>
    <col min="9479" max="9479" width="17.5703125" style="33" customWidth="1"/>
    <col min="9480" max="9480" width="15.42578125" style="33" customWidth="1"/>
    <col min="9481" max="9481" width="14.28515625" style="33" customWidth="1"/>
    <col min="9482" max="9482" width="43" style="33" customWidth="1"/>
    <col min="9483" max="9711" width="9.140625" style="33"/>
    <col min="9712" max="9712" width="6.7109375" style="33" customWidth="1"/>
    <col min="9713" max="9713" width="14.140625" style="33" customWidth="1"/>
    <col min="9714" max="9714" width="17.140625" style="33" customWidth="1"/>
    <col min="9715" max="9715" width="16.5703125" style="33" customWidth="1"/>
    <col min="9716" max="9716" width="33.42578125" style="33" customWidth="1"/>
    <col min="9717" max="9717" width="31.28515625" style="33" customWidth="1"/>
    <col min="9718" max="9718" width="14.140625" style="33" customWidth="1"/>
    <col min="9719" max="9719" width="21" style="33" customWidth="1"/>
    <col min="9720" max="9720" width="48.7109375" style="33" customWidth="1"/>
    <col min="9721" max="9721" width="18" style="33" customWidth="1"/>
    <col min="9722" max="9722" width="24.5703125" style="33" customWidth="1"/>
    <col min="9723" max="9723" width="18.85546875" style="33" customWidth="1"/>
    <col min="9724" max="9724" width="19.85546875" style="33" customWidth="1"/>
    <col min="9725" max="9725" width="15.28515625" style="33" customWidth="1"/>
    <col min="9726" max="9726" width="15.7109375" style="33" customWidth="1"/>
    <col min="9727" max="9727" width="14.28515625" style="33" customWidth="1"/>
    <col min="9728" max="9728" width="18.5703125" style="33" customWidth="1"/>
    <col min="9729" max="9729" width="21.140625" style="33" customWidth="1"/>
    <col min="9730" max="9730" width="14.28515625" style="33" customWidth="1"/>
    <col min="9731" max="9732" width="12.85546875" style="33" customWidth="1"/>
    <col min="9733" max="9733" width="12.5703125" style="33" customWidth="1"/>
    <col min="9734" max="9734" width="13.85546875" style="33" customWidth="1"/>
    <col min="9735" max="9735" width="17.5703125" style="33" customWidth="1"/>
    <col min="9736" max="9736" width="15.42578125" style="33" customWidth="1"/>
    <col min="9737" max="9737" width="14.28515625" style="33" customWidth="1"/>
    <col min="9738" max="9738" width="43" style="33" customWidth="1"/>
    <col min="9739" max="9967" width="9.140625" style="33"/>
    <col min="9968" max="9968" width="6.7109375" style="33" customWidth="1"/>
    <col min="9969" max="9969" width="14.140625" style="33" customWidth="1"/>
    <col min="9970" max="9970" width="17.140625" style="33" customWidth="1"/>
    <col min="9971" max="9971" width="16.5703125" style="33" customWidth="1"/>
    <col min="9972" max="9972" width="33.42578125" style="33" customWidth="1"/>
    <col min="9973" max="9973" width="31.28515625" style="33" customWidth="1"/>
    <col min="9974" max="9974" width="14.140625" style="33" customWidth="1"/>
    <col min="9975" max="9975" width="21" style="33" customWidth="1"/>
    <col min="9976" max="9976" width="48.7109375" style="33" customWidth="1"/>
    <col min="9977" max="9977" width="18" style="33" customWidth="1"/>
    <col min="9978" max="9978" width="24.5703125" style="33" customWidth="1"/>
    <col min="9979" max="9979" width="18.85546875" style="33" customWidth="1"/>
    <col min="9980" max="9980" width="19.85546875" style="33" customWidth="1"/>
    <col min="9981" max="9981" width="15.28515625" style="33" customWidth="1"/>
    <col min="9982" max="9982" width="15.7109375" style="33" customWidth="1"/>
    <col min="9983" max="9983" width="14.28515625" style="33" customWidth="1"/>
    <col min="9984" max="9984" width="18.5703125" style="33" customWidth="1"/>
    <col min="9985" max="9985" width="21.140625" style="33" customWidth="1"/>
    <col min="9986" max="9986" width="14.28515625" style="33" customWidth="1"/>
    <col min="9987" max="9988" width="12.85546875" style="33" customWidth="1"/>
    <col min="9989" max="9989" width="12.5703125" style="33" customWidth="1"/>
    <col min="9990" max="9990" width="13.85546875" style="33" customWidth="1"/>
    <col min="9991" max="9991" width="17.5703125" style="33" customWidth="1"/>
    <col min="9992" max="9992" width="15.42578125" style="33" customWidth="1"/>
    <col min="9993" max="9993" width="14.28515625" style="33" customWidth="1"/>
    <col min="9994" max="9994" width="43" style="33" customWidth="1"/>
    <col min="9995" max="10223" width="9.140625" style="33"/>
    <col min="10224" max="10224" width="6.7109375" style="33" customWidth="1"/>
    <col min="10225" max="10225" width="14.140625" style="33" customWidth="1"/>
    <col min="10226" max="10226" width="17.140625" style="33" customWidth="1"/>
    <col min="10227" max="10227" width="16.5703125" style="33" customWidth="1"/>
    <col min="10228" max="10228" width="33.42578125" style="33" customWidth="1"/>
    <col min="10229" max="10229" width="31.28515625" style="33" customWidth="1"/>
    <col min="10230" max="10230" width="14.140625" style="33" customWidth="1"/>
    <col min="10231" max="10231" width="21" style="33" customWidth="1"/>
    <col min="10232" max="10232" width="48.7109375" style="33" customWidth="1"/>
    <col min="10233" max="10233" width="18" style="33" customWidth="1"/>
    <col min="10234" max="10234" width="24.5703125" style="33" customWidth="1"/>
    <col min="10235" max="10235" width="18.85546875" style="33" customWidth="1"/>
    <col min="10236" max="10236" width="19.85546875" style="33" customWidth="1"/>
    <col min="10237" max="10237" width="15.28515625" style="33" customWidth="1"/>
    <col min="10238" max="10238" width="15.7109375" style="33" customWidth="1"/>
    <col min="10239" max="10239" width="14.28515625" style="33" customWidth="1"/>
    <col min="10240" max="10240" width="18.5703125" style="33" customWidth="1"/>
    <col min="10241" max="10241" width="21.140625" style="33" customWidth="1"/>
    <col min="10242" max="10242" width="14.28515625" style="33" customWidth="1"/>
    <col min="10243" max="10244" width="12.85546875" style="33" customWidth="1"/>
    <col min="10245" max="10245" width="12.5703125" style="33" customWidth="1"/>
    <col min="10246" max="10246" width="13.85546875" style="33" customWidth="1"/>
    <col min="10247" max="10247" width="17.5703125" style="33" customWidth="1"/>
    <col min="10248" max="10248" width="15.42578125" style="33" customWidth="1"/>
    <col min="10249" max="10249" width="14.28515625" style="33" customWidth="1"/>
    <col min="10250" max="10250" width="43" style="33" customWidth="1"/>
    <col min="10251" max="10479" width="9.140625" style="33"/>
    <col min="10480" max="10480" width="6.7109375" style="33" customWidth="1"/>
    <col min="10481" max="10481" width="14.140625" style="33" customWidth="1"/>
    <col min="10482" max="10482" width="17.140625" style="33" customWidth="1"/>
    <col min="10483" max="10483" width="16.5703125" style="33" customWidth="1"/>
    <col min="10484" max="10484" width="33.42578125" style="33" customWidth="1"/>
    <col min="10485" max="10485" width="31.28515625" style="33" customWidth="1"/>
    <col min="10486" max="10486" width="14.140625" style="33" customWidth="1"/>
    <col min="10487" max="10487" width="21" style="33" customWidth="1"/>
    <col min="10488" max="10488" width="48.7109375" style="33" customWidth="1"/>
    <col min="10489" max="10489" width="18" style="33" customWidth="1"/>
    <col min="10490" max="10490" width="24.5703125" style="33" customWidth="1"/>
    <col min="10491" max="10491" width="18.85546875" style="33" customWidth="1"/>
    <col min="10492" max="10492" width="19.85546875" style="33" customWidth="1"/>
    <col min="10493" max="10493" width="15.28515625" style="33" customWidth="1"/>
    <col min="10494" max="10494" width="15.7109375" style="33" customWidth="1"/>
    <col min="10495" max="10495" width="14.28515625" style="33" customWidth="1"/>
    <col min="10496" max="10496" width="18.5703125" style="33" customWidth="1"/>
    <col min="10497" max="10497" width="21.140625" style="33" customWidth="1"/>
    <col min="10498" max="10498" width="14.28515625" style="33" customWidth="1"/>
    <col min="10499" max="10500" width="12.85546875" style="33" customWidth="1"/>
    <col min="10501" max="10501" width="12.5703125" style="33" customWidth="1"/>
    <col min="10502" max="10502" width="13.85546875" style="33" customWidth="1"/>
    <col min="10503" max="10503" width="17.5703125" style="33" customWidth="1"/>
    <col min="10504" max="10504" width="15.42578125" style="33" customWidth="1"/>
    <col min="10505" max="10505" width="14.28515625" style="33" customWidth="1"/>
    <col min="10506" max="10506" width="43" style="33" customWidth="1"/>
    <col min="10507" max="10735" width="9.140625" style="33"/>
    <col min="10736" max="10736" width="6.7109375" style="33" customWidth="1"/>
    <col min="10737" max="10737" width="14.140625" style="33" customWidth="1"/>
    <col min="10738" max="10738" width="17.140625" style="33" customWidth="1"/>
    <col min="10739" max="10739" width="16.5703125" style="33" customWidth="1"/>
    <col min="10740" max="10740" width="33.42578125" style="33" customWidth="1"/>
    <col min="10741" max="10741" width="31.28515625" style="33" customWidth="1"/>
    <col min="10742" max="10742" width="14.140625" style="33" customWidth="1"/>
    <col min="10743" max="10743" width="21" style="33" customWidth="1"/>
    <col min="10744" max="10744" width="48.7109375" style="33" customWidth="1"/>
    <col min="10745" max="10745" width="18" style="33" customWidth="1"/>
    <col min="10746" max="10746" width="24.5703125" style="33" customWidth="1"/>
    <col min="10747" max="10747" width="18.85546875" style="33" customWidth="1"/>
    <col min="10748" max="10748" width="19.85546875" style="33" customWidth="1"/>
    <col min="10749" max="10749" width="15.28515625" style="33" customWidth="1"/>
    <col min="10750" max="10750" width="15.7109375" style="33" customWidth="1"/>
    <col min="10751" max="10751" width="14.28515625" style="33" customWidth="1"/>
    <col min="10752" max="10752" width="18.5703125" style="33" customWidth="1"/>
    <col min="10753" max="10753" width="21.140625" style="33" customWidth="1"/>
    <col min="10754" max="10754" width="14.28515625" style="33" customWidth="1"/>
    <col min="10755" max="10756" width="12.85546875" style="33" customWidth="1"/>
    <col min="10757" max="10757" width="12.5703125" style="33" customWidth="1"/>
    <col min="10758" max="10758" width="13.85546875" style="33" customWidth="1"/>
    <col min="10759" max="10759" width="17.5703125" style="33" customWidth="1"/>
    <col min="10760" max="10760" width="15.42578125" style="33" customWidth="1"/>
    <col min="10761" max="10761" width="14.28515625" style="33" customWidth="1"/>
    <col min="10762" max="10762" width="43" style="33" customWidth="1"/>
    <col min="10763" max="10991" width="9.140625" style="33"/>
    <col min="10992" max="10992" width="6.7109375" style="33" customWidth="1"/>
    <col min="10993" max="10993" width="14.140625" style="33" customWidth="1"/>
    <col min="10994" max="10994" width="17.140625" style="33" customWidth="1"/>
    <col min="10995" max="10995" width="16.5703125" style="33" customWidth="1"/>
    <col min="10996" max="10996" width="33.42578125" style="33" customWidth="1"/>
    <col min="10997" max="10997" width="31.28515625" style="33" customWidth="1"/>
    <col min="10998" max="10998" width="14.140625" style="33" customWidth="1"/>
    <col min="10999" max="10999" width="21" style="33" customWidth="1"/>
    <col min="11000" max="11000" width="48.7109375" style="33" customWidth="1"/>
    <col min="11001" max="11001" width="18" style="33" customWidth="1"/>
    <col min="11002" max="11002" width="24.5703125" style="33" customWidth="1"/>
    <col min="11003" max="11003" width="18.85546875" style="33" customWidth="1"/>
    <col min="11004" max="11004" width="19.85546875" style="33" customWidth="1"/>
    <col min="11005" max="11005" width="15.28515625" style="33" customWidth="1"/>
    <col min="11006" max="11006" width="15.7109375" style="33" customWidth="1"/>
    <col min="11007" max="11007" width="14.28515625" style="33" customWidth="1"/>
    <col min="11008" max="11008" width="18.5703125" style="33" customWidth="1"/>
    <col min="11009" max="11009" width="21.140625" style="33" customWidth="1"/>
    <col min="11010" max="11010" width="14.28515625" style="33" customWidth="1"/>
    <col min="11011" max="11012" width="12.85546875" style="33" customWidth="1"/>
    <col min="11013" max="11013" width="12.5703125" style="33" customWidth="1"/>
    <col min="11014" max="11014" width="13.85546875" style="33" customWidth="1"/>
    <col min="11015" max="11015" width="17.5703125" style="33" customWidth="1"/>
    <col min="11016" max="11016" width="15.42578125" style="33" customWidth="1"/>
    <col min="11017" max="11017" width="14.28515625" style="33" customWidth="1"/>
    <col min="11018" max="11018" width="43" style="33" customWidth="1"/>
    <col min="11019" max="11247" width="9.140625" style="33"/>
    <col min="11248" max="11248" width="6.7109375" style="33" customWidth="1"/>
    <col min="11249" max="11249" width="14.140625" style="33" customWidth="1"/>
    <col min="11250" max="11250" width="17.140625" style="33" customWidth="1"/>
    <col min="11251" max="11251" width="16.5703125" style="33" customWidth="1"/>
    <col min="11252" max="11252" width="33.42578125" style="33" customWidth="1"/>
    <col min="11253" max="11253" width="31.28515625" style="33" customWidth="1"/>
    <col min="11254" max="11254" width="14.140625" style="33" customWidth="1"/>
    <col min="11255" max="11255" width="21" style="33" customWidth="1"/>
    <col min="11256" max="11256" width="48.7109375" style="33" customWidth="1"/>
    <col min="11257" max="11257" width="18" style="33" customWidth="1"/>
    <col min="11258" max="11258" width="24.5703125" style="33" customWidth="1"/>
    <col min="11259" max="11259" width="18.85546875" style="33" customWidth="1"/>
    <col min="11260" max="11260" width="19.85546875" style="33" customWidth="1"/>
    <col min="11261" max="11261" width="15.28515625" style="33" customWidth="1"/>
    <col min="11262" max="11262" width="15.7109375" style="33" customWidth="1"/>
    <col min="11263" max="11263" width="14.28515625" style="33" customWidth="1"/>
    <col min="11264" max="11264" width="18.5703125" style="33" customWidth="1"/>
    <col min="11265" max="11265" width="21.140625" style="33" customWidth="1"/>
    <col min="11266" max="11266" width="14.28515625" style="33" customWidth="1"/>
    <col min="11267" max="11268" width="12.85546875" style="33" customWidth="1"/>
    <col min="11269" max="11269" width="12.5703125" style="33" customWidth="1"/>
    <col min="11270" max="11270" width="13.85546875" style="33" customWidth="1"/>
    <col min="11271" max="11271" width="17.5703125" style="33" customWidth="1"/>
    <col min="11272" max="11272" width="15.42578125" style="33" customWidth="1"/>
    <col min="11273" max="11273" width="14.28515625" style="33" customWidth="1"/>
    <col min="11274" max="11274" width="43" style="33" customWidth="1"/>
    <col min="11275" max="11503" width="9.140625" style="33"/>
    <col min="11504" max="11504" width="6.7109375" style="33" customWidth="1"/>
    <col min="11505" max="11505" width="14.140625" style="33" customWidth="1"/>
    <col min="11506" max="11506" width="17.140625" style="33" customWidth="1"/>
    <col min="11507" max="11507" width="16.5703125" style="33" customWidth="1"/>
    <col min="11508" max="11508" width="33.42578125" style="33" customWidth="1"/>
    <col min="11509" max="11509" width="31.28515625" style="33" customWidth="1"/>
    <col min="11510" max="11510" width="14.140625" style="33" customWidth="1"/>
    <col min="11511" max="11511" width="21" style="33" customWidth="1"/>
    <col min="11512" max="11512" width="48.7109375" style="33" customWidth="1"/>
    <col min="11513" max="11513" width="18" style="33" customWidth="1"/>
    <col min="11514" max="11514" width="24.5703125" style="33" customWidth="1"/>
    <col min="11515" max="11515" width="18.85546875" style="33" customWidth="1"/>
    <col min="11516" max="11516" width="19.85546875" style="33" customWidth="1"/>
    <col min="11517" max="11517" width="15.28515625" style="33" customWidth="1"/>
    <col min="11518" max="11518" width="15.7109375" style="33" customWidth="1"/>
    <col min="11519" max="11519" width="14.28515625" style="33" customWidth="1"/>
    <col min="11520" max="11520" width="18.5703125" style="33" customWidth="1"/>
    <col min="11521" max="11521" width="21.140625" style="33" customWidth="1"/>
    <col min="11522" max="11522" width="14.28515625" style="33" customWidth="1"/>
    <col min="11523" max="11524" width="12.85546875" style="33" customWidth="1"/>
    <col min="11525" max="11525" width="12.5703125" style="33" customWidth="1"/>
    <col min="11526" max="11526" width="13.85546875" style="33" customWidth="1"/>
    <col min="11527" max="11527" width="17.5703125" style="33" customWidth="1"/>
    <col min="11528" max="11528" width="15.42578125" style="33" customWidth="1"/>
    <col min="11529" max="11529" width="14.28515625" style="33" customWidth="1"/>
    <col min="11530" max="11530" width="43" style="33" customWidth="1"/>
    <col min="11531" max="11759" width="9.140625" style="33"/>
    <col min="11760" max="11760" width="6.7109375" style="33" customWidth="1"/>
    <col min="11761" max="11761" width="14.140625" style="33" customWidth="1"/>
    <col min="11762" max="11762" width="17.140625" style="33" customWidth="1"/>
    <col min="11763" max="11763" width="16.5703125" style="33" customWidth="1"/>
    <col min="11764" max="11764" width="33.42578125" style="33" customWidth="1"/>
    <col min="11765" max="11765" width="31.28515625" style="33" customWidth="1"/>
    <col min="11766" max="11766" width="14.140625" style="33" customWidth="1"/>
    <col min="11767" max="11767" width="21" style="33" customWidth="1"/>
    <col min="11768" max="11768" width="48.7109375" style="33" customWidth="1"/>
    <col min="11769" max="11769" width="18" style="33" customWidth="1"/>
    <col min="11770" max="11770" width="24.5703125" style="33" customWidth="1"/>
    <col min="11771" max="11771" width="18.85546875" style="33" customWidth="1"/>
    <col min="11772" max="11772" width="19.85546875" style="33" customWidth="1"/>
    <col min="11773" max="11773" width="15.28515625" style="33" customWidth="1"/>
    <col min="11774" max="11774" width="15.7109375" style="33" customWidth="1"/>
    <col min="11775" max="11775" width="14.28515625" style="33" customWidth="1"/>
    <col min="11776" max="11776" width="18.5703125" style="33" customWidth="1"/>
    <col min="11777" max="11777" width="21.140625" style="33" customWidth="1"/>
    <col min="11778" max="11778" width="14.28515625" style="33" customWidth="1"/>
    <col min="11779" max="11780" width="12.85546875" style="33" customWidth="1"/>
    <col min="11781" max="11781" width="12.5703125" style="33" customWidth="1"/>
    <col min="11782" max="11782" width="13.85546875" style="33" customWidth="1"/>
    <col min="11783" max="11783" width="17.5703125" style="33" customWidth="1"/>
    <col min="11784" max="11784" width="15.42578125" style="33" customWidth="1"/>
    <col min="11785" max="11785" width="14.28515625" style="33" customWidth="1"/>
    <col min="11786" max="11786" width="43" style="33" customWidth="1"/>
    <col min="11787" max="12015" width="9.140625" style="33"/>
    <col min="12016" max="12016" width="6.7109375" style="33" customWidth="1"/>
    <col min="12017" max="12017" width="14.140625" style="33" customWidth="1"/>
    <col min="12018" max="12018" width="17.140625" style="33" customWidth="1"/>
    <col min="12019" max="12019" width="16.5703125" style="33" customWidth="1"/>
    <col min="12020" max="12020" width="33.42578125" style="33" customWidth="1"/>
    <col min="12021" max="12021" width="31.28515625" style="33" customWidth="1"/>
    <col min="12022" max="12022" width="14.140625" style="33" customWidth="1"/>
    <col min="12023" max="12023" width="21" style="33" customWidth="1"/>
    <col min="12024" max="12024" width="48.7109375" style="33" customWidth="1"/>
    <col min="12025" max="12025" width="18" style="33" customWidth="1"/>
    <col min="12026" max="12026" width="24.5703125" style="33" customWidth="1"/>
    <col min="12027" max="12027" width="18.85546875" style="33" customWidth="1"/>
    <col min="12028" max="12028" width="19.85546875" style="33" customWidth="1"/>
    <col min="12029" max="12029" width="15.28515625" style="33" customWidth="1"/>
    <col min="12030" max="12030" width="15.7109375" style="33" customWidth="1"/>
    <col min="12031" max="12031" width="14.28515625" style="33" customWidth="1"/>
    <col min="12032" max="12032" width="18.5703125" style="33" customWidth="1"/>
    <col min="12033" max="12033" width="21.140625" style="33" customWidth="1"/>
    <col min="12034" max="12034" width="14.28515625" style="33" customWidth="1"/>
    <col min="12035" max="12036" width="12.85546875" style="33" customWidth="1"/>
    <col min="12037" max="12037" width="12.5703125" style="33" customWidth="1"/>
    <col min="12038" max="12038" width="13.85546875" style="33" customWidth="1"/>
    <col min="12039" max="12039" width="17.5703125" style="33" customWidth="1"/>
    <col min="12040" max="12040" width="15.42578125" style="33" customWidth="1"/>
    <col min="12041" max="12041" width="14.28515625" style="33" customWidth="1"/>
    <col min="12042" max="12042" width="43" style="33" customWidth="1"/>
    <col min="12043" max="12271" width="9.140625" style="33"/>
    <col min="12272" max="12272" width="6.7109375" style="33" customWidth="1"/>
    <col min="12273" max="12273" width="14.140625" style="33" customWidth="1"/>
    <col min="12274" max="12274" width="17.140625" style="33" customWidth="1"/>
    <col min="12275" max="12275" width="16.5703125" style="33" customWidth="1"/>
    <col min="12276" max="12276" width="33.42578125" style="33" customWidth="1"/>
    <col min="12277" max="12277" width="31.28515625" style="33" customWidth="1"/>
    <col min="12278" max="12278" width="14.140625" style="33" customWidth="1"/>
    <col min="12279" max="12279" width="21" style="33" customWidth="1"/>
    <col min="12280" max="12280" width="48.7109375" style="33" customWidth="1"/>
    <col min="12281" max="12281" width="18" style="33" customWidth="1"/>
    <col min="12282" max="12282" width="24.5703125" style="33" customWidth="1"/>
    <col min="12283" max="12283" width="18.85546875" style="33" customWidth="1"/>
    <col min="12284" max="12284" width="19.85546875" style="33" customWidth="1"/>
    <col min="12285" max="12285" width="15.28515625" style="33" customWidth="1"/>
    <col min="12286" max="12286" width="15.7109375" style="33" customWidth="1"/>
    <col min="12287" max="12287" width="14.28515625" style="33" customWidth="1"/>
    <col min="12288" max="12288" width="18.5703125" style="33" customWidth="1"/>
    <col min="12289" max="12289" width="21.140625" style="33" customWidth="1"/>
    <col min="12290" max="12290" width="14.28515625" style="33" customWidth="1"/>
    <col min="12291" max="12292" width="12.85546875" style="33" customWidth="1"/>
    <col min="12293" max="12293" width="12.5703125" style="33" customWidth="1"/>
    <col min="12294" max="12294" width="13.85546875" style="33" customWidth="1"/>
    <col min="12295" max="12295" width="17.5703125" style="33" customWidth="1"/>
    <col min="12296" max="12296" width="15.42578125" style="33" customWidth="1"/>
    <col min="12297" max="12297" width="14.28515625" style="33" customWidth="1"/>
    <col min="12298" max="12298" width="43" style="33" customWidth="1"/>
    <col min="12299" max="12527" width="9.140625" style="33"/>
    <col min="12528" max="12528" width="6.7109375" style="33" customWidth="1"/>
    <col min="12529" max="12529" width="14.140625" style="33" customWidth="1"/>
    <col min="12530" max="12530" width="17.140625" style="33" customWidth="1"/>
    <col min="12531" max="12531" width="16.5703125" style="33" customWidth="1"/>
    <col min="12532" max="12532" width="33.42578125" style="33" customWidth="1"/>
    <col min="12533" max="12533" width="31.28515625" style="33" customWidth="1"/>
    <col min="12534" max="12534" width="14.140625" style="33" customWidth="1"/>
    <col min="12535" max="12535" width="21" style="33" customWidth="1"/>
    <col min="12536" max="12536" width="48.7109375" style="33" customWidth="1"/>
    <col min="12537" max="12537" width="18" style="33" customWidth="1"/>
    <col min="12538" max="12538" width="24.5703125" style="33" customWidth="1"/>
    <col min="12539" max="12539" width="18.85546875" style="33" customWidth="1"/>
    <col min="12540" max="12540" width="19.85546875" style="33" customWidth="1"/>
    <col min="12541" max="12541" width="15.28515625" style="33" customWidth="1"/>
    <col min="12542" max="12542" width="15.7109375" style="33" customWidth="1"/>
    <col min="12543" max="12543" width="14.28515625" style="33" customWidth="1"/>
    <col min="12544" max="12544" width="18.5703125" style="33" customWidth="1"/>
    <col min="12545" max="12545" width="21.140625" style="33" customWidth="1"/>
    <col min="12546" max="12546" width="14.28515625" style="33" customWidth="1"/>
    <col min="12547" max="12548" width="12.85546875" style="33" customWidth="1"/>
    <col min="12549" max="12549" width="12.5703125" style="33" customWidth="1"/>
    <col min="12550" max="12550" width="13.85546875" style="33" customWidth="1"/>
    <col min="12551" max="12551" width="17.5703125" style="33" customWidth="1"/>
    <col min="12552" max="12552" width="15.42578125" style="33" customWidth="1"/>
    <col min="12553" max="12553" width="14.28515625" style="33" customWidth="1"/>
    <col min="12554" max="12554" width="43" style="33" customWidth="1"/>
    <col min="12555" max="12783" width="9.140625" style="33"/>
    <col min="12784" max="12784" width="6.7109375" style="33" customWidth="1"/>
    <col min="12785" max="12785" width="14.140625" style="33" customWidth="1"/>
    <col min="12786" max="12786" width="17.140625" style="33" customWidth="1"/>
    <col min="12787" max="12787" width="16.5703125" style="33" customWidth="1"/>
    <col min="12788" max="12788" width="33.42578125" style="33" customWidth="1"/>
    <col min="12789" max="12789" width="31.28515625" style="33" customWidth="1"/>
    <col min="12790" max="12790" width="14.140625" style="33" customWidth="1"/>
    <col min="12791" max="12791" width="21" style="33" customWidth="1"/>
    <col min="12792" max="12792" width="48.7109375" style="33" customWidth="1"/>
    <col min="12793" max="12793" width="18" style="33" customWidth="1"/>
    <col min="12794" max="12794" width="24.5703125" style="33" customWidth="1"/>
    <col min="12795" max="12795" width="18.85546875" style="33" customWidth="1"/>
    <col min="12796" max="12796" width="19.85546875" style="33" customWidth="1"/>
    <col min="12797" max="12797" width="15.28515625" style="33" customWidth="1"/>
    <col min="12798" max="12798" width="15.7109375" style="33" customWidth="1"/>
    <col min="12799" max="12799" width="14.28515625" style="33" customWidth="1"/>
    <col min="12800" max="12800" width="18.5703125" style="33" customWidth="1"/>
    <col min="12801" max="12801" width="21.140625" style="33" customWidth="1"/>
    <col min="12802" max="12802" width="14.28515625" style="33" customWidth="1"/>
    <col min="12803" max="12804" width="12.85546875" style="33" customWidth="1"/>
    <col min="12805" max="12805" width="12.5703125" style="33" customWidth="1"/>
    <col min="12806" max="12806" width="13.85546875" style="33" customWidth="1"/>
    <col min="12807" max="12807" width="17.5703125" style="33" customWidth="1"/>
    <col min="12808" max="12808" width="15.42578125" style="33" customWidth="1"/>
    <col min="12809" max="12809" width="14.28515625" style="33" customWidth="1"/>
    <col min="12810" max="12810" width="43" style="33" customWidth="1"/>
    <col min="12811" max="13039" width="9.140625" style="33"/>
    <col min="13040" max="13040" width="6.7109375" style="33" customWidth="1"/>
    <col min="13041" max="13041" width="14.140625" style="33" customWidth="1"/>
    <col min="13042" max="13042" width="17.140625" style="33" customWidth="1"/>
    <col min="13043" max="13043" width="16.5703125" style="33" customWidth="1"/>
    <col min="13044" max="13044" width="33.42578125" style="33" customWidth="1"/>
    <col min="13045" max="13045" width="31.28515625" style="33" customWidth="1"/>
    <col min="13046" max="13046" width="14.140625" style="33" customWidth="1"/>
    <col min="13047" max="13047" width="21" style="33" customWidth="1"/>
    <col min="13048" max="13048" width="48.7109375" style="33" customWidth="1"/>
    <col min="13049" max="13049" width="18" style="33" customWidth="1"/>
    <col min="13050" max="13050" width="24.5703125" style="33" customWidth="1"/>
    <col min="13051" max="13051" width="18.85546875" style="33" customWidth="1"/>
    <col min="13052" max="13052" width="19.85546875" style="33" customWidth="1"/>
    <col min="13053" max="13053" width="15.28515625" style="33" customWidth="1"/>
    <col min="13054" max="13054" width="15.7109375" style="33" customWidth="1"/>
    <col min="13055" max="13055" width="14.28515625" style="33" customWidth="1"/>
    <col min="13056" max="13056" width="18.5703125" style="33" customWidth="1"/>
    <col min="13057" max="13057" width="21.140625" style="33" customWidth="1"/>
    <col min="13058" max="13058" width="14.28515625" style="33" customWidth="1"/>
    <col min="13059" max="13060" width="12.85546875" style="33" customWidth="1"/>
    <col min="13061" max="13061" width="12.5703125" style="33" customWidth="1"/>
    <col min="13062" max="13062" width="13.85546875" style="33" customWidth="1"/>
    <col min="13063" max="13063" width="17.5703125" style="33" customWidth="1"/>
    <col min="13064" max="13064" width="15.42578125" style="33" customWidth="1"/>
    <col min="13065" max="13065" width="14.28515625" style="33" customWidth="1"/>
    <col min="13066" max="13066" width="43" style="33" customWidth="1"/>
    <col min="13067" max="13295" width="9.140625" style="33"/>
    <col min="13296" max="13296" width="6.7109375" style="33" customWidth="1"/>
    <col min="13297" max="13297" width="14.140625" style="33" customWidth="1"/>
    <col min="13298" max="13298" width="17.140625" style="33" customWidth="1"/>
    <col min="13299" max="13299" width="16.5703125" style="33" customWidth="1"/>
    <col min="13300" max="13300" width="33.42578125" style="33" customWidth="1"/>
    <col min="13301" max="13301" width="31.28515625" style="33" customWidth="1"/>
    <col min="13302" max="13302" width="14.140625" style="33" customWidth="1"/>
    <col min="13303" max="13303" width="21" style="33" customWidth="1"/>
    <col min="13304" max="13304" width="48.7109375" style="33" customWidth="1"/>
    <col min="13305" max="13305" width="18" style="33" customWidth="1"/>
    <col min="13306" max="13306" width="24.5703125" style="33" customWidth="1"/>
    <col min="13307" max="13307" width="18.85546875" style="33" customWidth="1"/>
    <col min="13308" max="13308" width="19.85546875" style="33" customWidth="1"/>
    <col min="13309" max="13309" width="15.28515625" style="33" customWidth="1"/>
    <col min="13310" max="13310" width="15.7109375" style="33" customWidth="1"/>
    <col min="13311" max="13311" width="14.28515625" style="33" customWidth="1"/>
    <col min="13312" max="13312" width="18.5703125" style="33" customWidth="1"/>
    <col min="13313" max="13313" width="21.140625" style="33" customWidth="1"/>
    <col min="13314" max="13314" width="14.28515625" style="33" customWidth="1"/>
    <col min="13315" max="13316" width="12.85546875" style="33" customWidth="1"/>
    <col min="13317" max="13317" width="12.5703125" style="33" customWidth="1"/>
    <col min="13318" max="13318" width="13.85546875" style="33" customWidth="1"/>
    <col min="13319" max="13319" width="17.5703125" style="33" customWidth="1"/>
    <col min="13320" max="13320" width="15.42578125" style="33" customWidth="1"/>
    <col min="13321" max="13321" width="14.28515625" style="33" customWidth="1"/>
    <col min="13322" max="13322" width="43" style="33" customWidth="1"/>
    <col min="13323" max="13551" width="9.140625" style="33"/>
    <col min="13552" max="13552" width="6.7109375" style="33" customWidth="1"/>
    <col min="13553" max="13553" width="14.140625" style="33" customWidth="1"/>
    <col min="13554" max="13554" width="17.140625" style="33" customWidth="1"/>
    <col min="13555" max="13555" width="16.5703125" style="33" customWidth="1"/>
    <col min="13556" max="13556" width="33.42578125" style="33" customWidth="1"/>
    <col min="13557" max="13557" width="31.28515625" style="33" customWidth="1"/>
    <col min="13558" max="13558" width="14.140625" style="33" customWidth="1"/>
    <col min="13559" max="13559" width="21" style="33" customWidth="1"/>
    <col min="13560" max="13560" width="48.7109375" style="33" customWidth="1"/>
    <col min="13561" max="13561" width="18" style="33" customWidth="1"/>
    <col min="13562" max="13562" width="24.5703125" style="33" customWidth="1"/>
    <col min="13563" max="13563" width="18.85546875" style="33" customWidth="1"/>
    <col min="13564" max="13564" width="19.85546875" style="33" customWidth="1"/>
    <col min="13565" max="13565" width="15.28515625" style="33" customWidth="1"/>
    <col min="13566" max="13566" width="15.7109375" style="33" customWidth="1"/>
    <col min="13567" max="13567" width="14.28515625" style="33" customWidth="1"/>
    <col min="13568" max="13568" width="18.5703125" style="33" customWidth="1"/>
    <col min="13569" max="13569" width="21.140625" style="33" customWidth="1"/>
    <col min="13570" max="13570" width="14.28515625" style="33" customWidth="1"/>
    <col min="13571" max="13572" width="12.85546875" style="33" customWidth="1"/>
    <col min="13573" max="13573" width="12.5703125" style="33" customWidth="1"/>
    <col min="13574" max="13574" width="13.85546875" style="33" customWidth="1"/>
    <col min="13575" max="13575" width="17.5703125" style="33" customWidth="1"/>
    <col min="13576" max="13576" width="15.42578125" style="33" customWidth="1"/>
    <col min="13577" max="13577" width="14.28515625" style="33" customWidth="1"/>
    <col min="13578" max="13578" width="43" style="33" customWidth="1"/>
    <col min="13579" max="13807" width="9.140625" style="33"/>
    <col min="13808" max="13808" width="6.7109375" style="33" customWidth="1"/>
    <col min="13809" max="13809" width="14.140625" style="33" customWidth="1"/>
    <col min="13810" max="13810" width="17.140625" style="33" customWidth="1"/>
    <col min="13811" max="13811" width="16.5703125" style="33" customWidth="1"/>
    <col min="13812" max="13812" width="33.42578125" style="33" customWidth="1"/>
    <col min="13813" max="13813" width="31.28515625" style="33" customWidth="1"/>
    <col min="13814" max="13814" width="14.140625" style="33" customWidth="1"/>
    <col min="13815" max="13815" width="21" style="33" customWidth="1"/>
    <col min="13816" max="13816" width="48.7109375" style="33" customWidth="1"/>
    <col min="13817" max="13817" width="18" style="33" customWidth="1"/>
    <col min="13818" max="13818" width="24.5703125" style="33" customWidth="1"/>
    <col min="13819" max="13819" width="18.85546875" style="33" customWidth="1"/>
    <col min="13820" max="13820" width="19.85546875" style="33" customWidth="1"/>
    <col min="13821" max="13821" width="15.28515625" style="33" customWidth="1"/>
    <col min="13822" max="13822" width="15.7109375" style="33" customWidth="1"/>
    <col min="13823" max="13823" width="14.28515625" style="33" customWidth="1"/>
    <col min="13824" max="13824" width="18.5703125" style="33" customWidth="1"/>
    <col min="13825" max="13825" width="21.140625" style="33" customWidth="1"/>
    <col min="13826" max="13826" width="14.28515625" style="33" customWidth="1"/>
    <col min="13827" max="13828" width="12.85546875" style="33" customWidth="1"/>
    <col min="13829" max="13829" width="12.5703125" style="33" customWidth="1"/>
    <col min="13830" max="13830" width="13.85546875" style="33" customWidth="1"/>
    <col min="13831" max="13831" width="17.5703125" style="33" customWidth="1"/>
    <col min="13832" max="13832" width="15.42578125" style="33" customWidth="1"/>
    <col min="13833" max="13833" width="14.28515625" style="33" customWidth="1"/>
    <col min="13834" max="13834" width="43" style="33" customWidth="1"/>
    <col min="13835" max="14063" width="9.140625" style="33"/>
    <col min="14064" max="14064" width="6.7109375" style="33" customWidth="1"/>
    <col min="14065" max="14065" width="14.140625" style="33" customWidth="1"/>
    <col min="14066" max="14066" width="17.140625" style="33" customWidth="1"/>
    <col min="14067" max="14067" width="16.5703125" style="33" customWidth="1"/>
    <col min="14068" max="14068" width="33.42578125" style="33" customWidth="1"/>
    <col min="14069" max="14069" width="31.28515625" style="33" customWidth="1"/>
    <col min="14070" max="14070" width="14.140625" style="33" customWidth="1"/>
    <col min="14071" max="14071" width="21" style="33" customWidth="1"/>
    <col min="14072" max="14072" width="48.7109375" style="33" customWidth="1"/>
    <col min="14073" max="14073" width="18" style="33" customWidth="1"/>
    <col min="14074" max="14074" width="24.5703125" style="33" customWidth="1"/>
    <col min="14075" max="14075" width="18.85546875" style="33" customWidth="1"/>
    <col min="14076" max="14076" width="19.85546875" style="33" customWidth="1"/>
    <col min="14077" max="14077" width="15.28515625" style="33" customWidth="1"/>
    <col min="14078" max="14078" width="15.7109375" style="33" customWidth="1"/>
    <col min="14079" max="14079" width="14.28515625" style="33" customWidth="1"/>
    <col min="14080" max="14080" width="18.5703125" style="33" customWidth="1"/>
    <col min="14081" max="14081" width="21.140625" style="33" customWidth="1"/>
    <col min="14082" max="14082" width="14.28515625" style="33" customWidth="1"/>
    <col min="14083" max="14084" width="12.85546875" style="33" customWidth="1"/>
    <col min="14085" max="14085" width="12.5703125" style="33" customWidth="1"/>
    <col min="14086" max="14086" width="13.85546875" style="33" customWidth="1"/>
    <col min="14087" max="14087" width="17.5703125" style="33" customWidth="1"/>
    <col min="14088" max="14088" width="15.42578125" style="33" customWidth="1"/>
    <col min="14089" max="14089" width="14.28515625" style="33" customWidth="1"/>
    <col min="14090" max="14090" width="43" style="33" customWidth="1"/>
    <col min="14091" max="14319" width="9.140625" style="33"/>
    <col min="14320" max="14320" width="6.7109375" style="33" customWidth="1"/>
    <col min="14321" max="14321" width="14.140625" style="33" customWidth="1"/>
    <col min="14322" max="14322" width="17.140625" style="33" customWidth="1"/>
    <col min="14323" max="14323" width="16.5703125" style="33" customWidth="1"/>
    <col min="14324" max="14324" width="33.42578125" style="33" customWidth="1"/>
    <col min="14325" max="14325" width="31.28515625" style="33" customWidth="1"/>
    <col min="14326" max="14326" width="14.140625" style="33" customWidth="1"/>
    <col min="14327" max="14327" width="21" style="33" customWidth="1"/>
    <col min="14328" max="14328" width="48.7109375" style="33" customWidth="1"/>
    <col min="14329" max="14329" width="18" style="33" customWidth="1"/>
    <col min="14330" max="14330" width="24.5703125" style="33" customWidth="1"/>
    <col min="14331" max="14331" width="18.85546875" style="33" customWidth="1"/>
    <col min="14332" max="14332" width="19.85546875" style="33" customWidth="1"/>
    <col min="14333" max="14333" width="15.28515625" style="33" customWidth="1"/>
    <col min="14334" max="14334" width="15.7109375" style="33" customWidth="1"/>
    <col min="14335" max="14335" width="14.28515625" style="33" customWidth="1"/>
    <col min="14336" max="14336" width="18.5703125" style="33" customWidth="1"/>
    <col min="14337" max="14337" width="21.140625" style="33" customWidth="1"/>
    <col min="14338" max="14338" width="14.28515625" style="33" customWidth="1"/>
    <col min="14339" max="14340" width="12.85546875" style="33" customWidth="1"/>
    <col min="14341" max="14341" width="12.5703125" style="33" customWidth="1"/>
    <col min="14342" max="14342" width="13.85546875" style="33" customWidth="1"/>
    <col min="14343" max="14343" width="17.5703125" style="33" customWidth="1"/>
    <col min="14344" max="14344" width="15.42578125" style="33" customWidth="1"/>
    <col min="14345" max="14345" width="14.28515625" style="33" customWidth="1"/>
    <col min="14346" max="14346" width="43" style="33" customWidth="1"/>
    <col min="14347" max="14575" width="9.140625" style="33"/>
    <col min="14576" max="14576" width="6.7109375" style="33" customWidth="1"/>
    <col min="14577" max="14577" width="14.140625" style="33" customWidth="1"/>
    <col min="14578" max="14578" width="17.140625" style="33" customWidth="1"/>
    <col min="14579" max="14579" width="16.5703125" style="33" customWidth="1"/>
    <col min="14580" max="14580" width="33.42578125" style="33" customWidth="1"/>
    <col min="14581" max="14581" width="31.28515625" style="33" customWidth="1"/>
    <col min="14582" max="14582" width="14.140625" style="33" customWidth="1"/>
    <col min="14583" max="14583" width="21" style="33" customWidth="1"/>
    <col min="14584" max="14584" width="48.7109375" style="33" customWidth="1"/>
    <col min="14585" max="14585" width="18" style="33" customWidth="1"/>
    <col min="14586" max="14586" width="24.5703125" style="33" customWidth="1"/>
    <col min="14587" max="14587" width="18.85546875" style="33" customWidth="1"/>
    <col min="14588" max="14588" width="19.85546875" style="33" customWidth="1"/>
    <col min="14589" max="14589" width="15.28515625" style="33" customWidth="1"/>
    <col min="14590" max="14590" width="15.7109375" style="33" customWidth="1"/>
    <col min="14591" max="14591" width="14.28515625" style="33" customWidth="1"/>
    <col min="14592" max="14592" width="18.5703125" style="33" customWidth="1"/>
    <col min="14593" max="14593" width="21.140625" style="33" customWidth="1"/>
    <col min="14594" max="14594" width="14.28515625" style="33" customWidth="1"/>
    <col min="14595" max="14596" width="12.85546875" style="33" customWidth="1"/>
    <col min="14597" max="14597" width="12.5703125" style="33" customWidth="1"/>
    <col min="14598" max="14598" width="13.85546875" style="33" customWidth="1"/>
    <col min="14599" max="14599" width="17.5703125" style="33" customWidth="1"/>
    <col min="14600" max="14600" width="15.42578125" style="33" customWidth="1"/>
    <col min="14601" max="14601" width="14.28515625" style="33" customWidth="1"/>
    <col min="14602" max="14602" width="43" style="33" customWidth="1"/>
    <col min="14603" max="14831" width="9.140625" style="33"/>
    <col min="14832" max="14832" width="6.7109375" style="33" customWidth="1"/>
    <col min="14833" max="14833" width="14.140625" style="33" customWidth="1"/>
    <col min="14834" max="14834" width="17.140625" style="33" customWidth="1"/>
    <col min="14835" max="14835" width="16.5703125" style="33" customWidth="1"/>
    <col min="14836" max="14836" width="33.42578125" style="33" customWidth="1"/>
    <col min="14837" max="14837" width="31.28515625" style="33" customWidth="1"/>
    <col min="14838" max="14838" width="14.140625" style="33" customWidth="1"/>
    <col min="14839" max="14839" width="21" style="33" customWidth="1"/>
    <col min="14840" max="14840" width="48.7109375" style="33" customWidth="1"/>
    <col min="14841" max="14841" width="18" style="33" customWidth="1"/>
    <col min="14842" max="14842" width="24.5703125" style="33" customWidth="1"/>
    <col min="14843" max="14843" width="18.85546875" style="33" customWidth="1"/>
    <col min="14844" max="14844" width="19.85546875" style="33" customWidth="1"/>
    <col min="14845" max="14845" width="15.28515625" style="33" customWidth="1"/>
    <col min="14846" max="14846" width="15.7109375" style="33" customWidth="1"/>
    <col min="14847" max="14847" width="14.28515625" style="33" customWidth="1"/>
    <col min="14848" max="14848" width="18.5703125" style="33" customWidth="1"/>
    <col min="14849" max="14849" width="21.140625" style="33" customWidth="1"/>
    <col min="14850" max="14850" width="14.28515625" style="33" customWidth="1"/>
    <col min="14851" max="14852" width="12.85546875" style="33" customWidth="1"/>
    <col min="14853" max="14853" width="12.5703125" style="33" customWidth="1"/>
    <col min="14854" max="14854" width="13.85546875" style="33" customWidth="1"/>
    <col min="14855" max="14855" width="17.5703125" style="33" customWidth="1"/>
    <col min="14856" max="14856" width="15.42578125" style="33" customWidth="1"/>
    <col min="14857" max="14857" width="14.28515625" style="33" customWidth="1"/>
    <col min="14858" max="14858" width="43" style="33" customWidth="1"/>
    <col min="14859" max="15087" width="9.140625" style="33"/>
    <col min="15088" max="15088" width="6.7109375" style="33" customWidth="1"/>
    <col min="15089" max="15089" width="14.140625" style="33" customWidth="1"/>
    <col min="15090" max="15090" width="17.140625" style="33" customWidth="1"/>
    <col min="15091" max="15091" width="16.5703125" style="33" customWidth="1"/>
    <col min="15092" max="15092" width="33.42578125" style="33" customWidth="1"/>
    <col min="15093" max="15093" width="31.28515625" style="33" customWidth="1"/>
    <col min="15094" max="15094" width="14.140625" style="33" customWidth="1"/>
    <col min="15095" max="15095" width="21" style="33" customWidth="1"/>
    <col min="15096" max="15096" width="48.7109375" style="33" customWidth="1"/>
    <col min="15097" max="15097" width="18" style="33" customWidth="1"/>
    <col min="15098" max="15098" width="24.5703125" style="33" customWidth="1"/>
    <col min="15099" max="15099" width="18.85546875" style="33" customWidth="1"/>
    <col min="15100" max="15100" width="19.85546875" style="33" customWidth="1"/>
    <col min="15101" max="15101" width="15.28515625" style="33" customWidth="1"/>
    <col min="15102" max="15102" width="15.7109375" style="33" customWidth="1"/>
    <col min="15103" max="15103" width="14.28515625" style="33" customWidth="1"/>
    <col min="15104" max="15104" width="18.5703125" style="33" customWidth="1"/>
    <col min="15105" max="15105" width="21.140625" style="33" customWidth="1"/>
    <col min="15106" max="15106" width="14.28515625" style="33" customWidth="1"/>
    <col min="15107" max="15108" width="12.85546875" style="33" customWidth="1"/>
    <col min="15109" max="15109" width="12.5703125" style="33" customWidth="1"/>
    <col min="15110" max="15110" width="13.85546875" style="33" customWidth="1"/>
    <col min="15111" max="15111" width="17.5703125" style="33" customWidth="1"/>
    <col min="15112" max="15112" width="15.42578125" style="33" customWidth="1"/>
    <col min="15113" max="15113" width="14.28515625" style="33" customWidth="1"/>
    <col min="15114" max="15114" width="43" style="33" customWidth="1"/>
    <col min="15115" max="15343" width="9.140625" style="33"/>
    <col min="15344" max="15344" width="6.7109375" style="33" customWidth="1"/>
    <col min="15345" max="15345" width="14.140625" style="33" customWidth="1"/>
    <col min="15346" max="15346" width="17.140625" style="33" customWidth="1"/>
    <col min="15347" max="15347" width="16.5703125" style="33" customWidth="1"/>
    <col min="15348" max="15348" width="33.42578125" style="33" customWidth="1"/>
    <col min="15349" max="15349" width="31.28515625" style="33" customWidth="1"/>
    <col min="15350" max="15350" width="14.140625" style="33" customWidth="1"/>
    <col min="15351" max="15351" width="21" style="33" customWidth="1"/>
    <col min="15352" max="15352" width="48.7109375" style="33" customWidth="1"/>
    <col min="15353" max="15353" width="18" style="33" customWidth="1"/>
    <col min="15354" max="15354" width="24.5703125" style="33" customWidth="1"/>
    <col min="15355" max="15355" width="18.85546875" style="33" customWidth="1"/>
    <col min="15356" max="15356" width="19.85546875" style="33" customWidth="1"/>
    <col min="15357" max="15357" width="15.28515625" style="33" customWidth="1"/>
    <col min="15358" max="15358" width="15.7109375" style="33" customWidth="1"/>
    <col min="15359" max="15359" width="14.28515625" style="33" customWidth="1"/>
    <col min="15360" max="15360" width="18.5703125" style="33" customWidth="1"/>
    <col min="15361" max="15361" width="21.140625" style="33" customWidth="1"/>
    <col min="15362" max="15362" width="14.28515625" style="33" customWidth="1"/>
    <col min="15363" max="15364" width="12.85546875" style="33" customWidth="1"/>
    <col min="15365" max="15365" width="12.5703125" style="33" customWidth="1"/>
    <col min="15366" max="15366" width="13.85546875" style="33" customWidth="1"/>
    <col min="15367" max="15367" width="17.5703125" style="33" customWidth="1"/>
    <col min="15368" max="15368" width="15.42578125" style="33" customWidth="1"/>
    <col min="15369" max="15369" width="14.28515625" style="33" customWidth="1"/>
    <col min="15370" max="15370" width="43" style="33" customWidth="1"/>
    <col min="15371" max="15599" width="9.140625" style="33"/>
    <col min="15600" max="15600" width="6.7109375" style="33" customWidth="1"/>
    <col min="15601" max="15601" width="14.140625" style="33" customWidth="1"/>
    <col min="15602" max="15602" width="17.140625" style="33" customWidth="1"/>
    <col min="15603" max="15603" width="16.5703125" style="33" customWidth="1"/>
    <col min="15604" max="15604" width="33.42578125" style="33" customWidth="1"/>
    <col min="15605" max="15605" width="31.28515625" style="33" customWidth="1"/>
    <col min="15606" max="15606" width="14.140625" style="33" customWidth="1"/>
    <col min="15607" max="15607" width="21" style="33" customWidth="1"/>
    <col min="15608" max="15608" width="48.7109375" style="33" customWidth="1"/>
    <col min="15609" max="15609" width="18" style="33" customWidth="1"/>
    <col min="15610" max="15610" width="24.5703125" style="33" customWidth="1"/>
    <col min="15611" max="15611" width="18.85546875" style="33" customWidth="1"/>
    <col min="15612" max="15612" width="19.85546875" style="33" customWidth="1"/>
    <col min="15613" max="15613" width="15.28515625" style="33" customWidth="1"/>
    <col min="15614" max="15614" width="15.7109375" style="33" customWidth="1"/>
    <col min="15615" max="15615" width="14.28515625" style="33" customWidth="1"/>
    <col min="15616" max="15616" width="18.5703125" style="33" customWidth="1"/>
    <col min="15617" max="15617" width="21.140625" style="33" customWidth="1"/>
    <col min="15618" max="15618" width="14.28515625" style="33" customWidth="1"/>
    <col min="15619" max="15620" width="12.85546875" style="33" customWidth="1"/>
    <col min="15621" max="15621" width="12.5703125" style="33" customWidth="1"/>
    <col min="15622" max="15622" width="13.85546875" style="33" customWidth="1"/>
    <col min="15623" max="15623" width="17.5703125" style="33" customWidth="1"/>
    <col min="15624" max="15624" width="15.42578125" style="33" customWidth="1"/>
    <col min="15625" max="15625" width="14.28515625" style="33" customWidth="1"/>
    <col min="15626" max="15626" width="43" style="33" customWidth="1"/>
    <col min="15627" max="15855" width="9.140625" style="33"/>
    <col min="15856" max="15856" width="6.7109375" style="33" customWidth="1"/>
    <col min="15857" max="15857" width="14.140625" style="33" customWidth="1"/>
    <col min="15858" max="15858" width="17.140625" style="33" customWidth="1"/>
    <col min="15859" max="15859" width="16.5703125" style="33" customWidth="1"/>
    <col min="15860" max="15860" width="33.42578125" style="33" customWidth="1"/>
    <col min="15861" max="15861" width="31.28515625" style="33" customWidth="1"/>
    <col min="15862" max="15862" width="14.140625" style="33" customWidth="1"/>
    <col min="15863" max="15863" width="21" style="33" customWidth="1"/>
    <col min="15864" max="15864" width="48.7109375" style="33" customWidth="1"/>
    <col min="15865" max="15865" width="18" style="33" customWidth="1"/>
    <col min="15866" max="15866" width="24.5703125" style="33" customWidth="1"/>
    <col min="15867" max="15867" width="18.85546875" style="33" customWidth="1"/>
    <col min="15868" max="15868" width="19.85546875" style="33" customWidth="1"/>
    <col min="15869" max="15869" width="15.28515625" style="33" customWidth="1"/>
    <col min="15870" max="15870" width="15.7109375" style="33" customWidth="1"/>
    <col min="15871" max="15871" width="14.28515625" style="33" customWidth="1"/>
    <col min="15872" max="15872" width="18.5703125" style="33" customWidth="1"/>
    <col min="15873" max="15873" width="21.140625" style="33" customWidth="1"/>
    <col min="15874" max="15874" width="14.28515625" style="33" customWidth="1"/>
    <col min="15875" max="15876" width="12.85546875" style="33" customWidth="1"/>
    <col min="15877" max="15877" width="12.5703125" style="33" customWidth="1"/>
    <col min="15878" max="15878" width="13.85546875" style="33" customWidth="1"/>
    <col min="15879" max="15879" width="17.5703125" style="33" customWidth="1"/>
    <col min="15880" max="15880" width="15.42578125" style="33" customWidth="1"/>
    <col min="15881" max="15881" width="14.28515625" style="33" customWidth="1"/>
    <col min="15882" max="15882" width="43" style="33" customWidth="1"/>
    <col min="15883" max="16111" width="9.140625" style="33"/>
    <col min="16112" max="16112" width="6.7109375" style="33" customWidth="1"/>
    <col min="16113" max="16113" width="14.140625" style="33" customWidth="1"/>
    <col min="16114" max="16114" width="17.140625" style="33" customWidth="1"/>
    <col min="16115" max="16115" width="16.5703125" style="33" customWidth="1"/>
    <col min="16116" max="16116" width="33.42578125" style="33" customWidth="1"/>
    <col min="16117" max="16117" width="31.28515625" style="33" customWidth="1"/>
    <col min="16118" max="16118" width="14.140625" style="33" customWidth="1"/>
    <col min="16119" max="16119" width="21" style="33" customWidth="1"/>
    <col min="16120" max="16120" width="48.7109375" style="33" customWidth="1"/>
    <col min="16121" max="16121" width="18" style="33" customWidth="1"/>
    <col min="16122" max="16122" width="24.5703125" style="33" customWidth="1"/>
    <col min="16123" max="16123" width="18.85546875" style="33" customWidth="1"/>
    <col min="16124" max="16124" width="19.85546875" style="33" customWidth="1"/>
    <col min="16125" max="16125" width="15.28515625" style="33" customWidth="1"/>
    <col min="16126" max="16126" width="15.7109375" style="33" customWidth="1"/>
    <col min="16127" max="16127" width="14.28515625" style="33" customWidth="1"/>
    <col min="16128" max="16128" width="18.5703125" style="33" customWidth="1"/>
    <col min="16129" max="16129" width="21.140625" style="33" customWidth="1"/>
    <col min="16130" max="16130" width="14.28515625" style="33" customWidth="1"/>
    <col min="16131" max="16132" width="12.85546875" style="33" customWidth="1"/>
    <col min="16133" max="16133" width="12.5703125" style="33" customWidth="1"/>
    <col min="16134" max="16134" width="13.85546875" style="33" customWidth="1"/>
    <col min="16135" max="16135" width="17.5703125" style="33" customWidth="1"/>
    <col min="16136" max="16136" width="15.42578125" style="33" customWidth="1"/>
    <col min="16137" max="16137" width="14.28515625" style="33" customWidth="1"/>
    <col min="16138" max="16138" width="43" style="33" customWidth="1"/>
    <col min="16139" max="16384" width="9.140625" style="33"/>
  </cols>
  <sheetData>
    <row r="1" spans="1:17" x14ac:dyDescent="0.2">
      <c r="A1" s="258" t="s">
        <v>324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7" x14ac:dyDescent="0.2">
      <c r="A2" s="4"/>
      <c r="B2" s="5"/>
      <c r="C2" s="5"/>
      <c r="D2" s="156"/>
      <c r="E2" s="190"/>
      <c r="F2" s="5"/>
      <c r="G2" s="5" t="s">
        <v>325</v>
      </c>
      <c r="H2" s="5"/>
      <c r="I2" s="65"/>
    </row>
    <row r="3" spans="1:17" s="34" customFormat="1" ht="15" customHeight="1" x14ac:dyDescent="0.2">
      <c r="A3" s="256" t="s">
        <v>0</v>
      </c>
      <c r="B3" s="259" t="s">
        <v>124</v>
      </c>
      <c r="C3" s="260"/>
      <c r="D3" s="261"/>
      <c r="E3" s="256" t="s">
        <v>101</v>
      </c>
      <c r="F3" s="259" t="s">
        <v>100</v>
      </c>
      <c r="G3" s="260"/>
      <c r="H3" s="261"/>
      <c r="I3" s="265" t="s">
        <v>95</v>
      </c>
      <c r="J3" s="266"/>
      <c r="K3" s="267"/>
    </row>
    <row r="4" spans="1:17" s="34" customFormat="1" ht="30" x14ac:dyDescent="0.2">
      <c r="A4" s="257"/>
      <c r="B4" s="262"/>
      <c r="C4" s="263"/>
      <c r="D4" s="264"/>
      <c r="E4" s="257"/>
      <c r="F4" s="262"/>
      <c r="G4" s="263"/>
      <c r="H4" s="264"/>
      <c r="I4" s="61" t="s">
        <v>96</v>
      </c>
      <c r="J4" s="36" t="s">
        <v>97</v>
      </c>
      <c r="K4" s="61" t="s">
        <v>98</v>
      </c>
    </row>
    <row r="5" spans="1:17" s="34" customFormat="1" x14ac:dyDescent="0.2">
      <c r="A5" s="30">
        <v>1</v>
      </c>
      <c r="B5" s="253">
        <v>2</v>
      </c>
      <c r="C5" s="254"/>
      <c r="D5" s="255"/>
      <c r="E5" s="188">
        <v>3</v>
      </c>
      <c r="F5" s="253">
        <v>4</v>
      </c>
      <c r="G5" s="254"/>
      <c r="H5" s="255"/>
      <c r="I5" s="247">
        <v>5</v>
      </c>
      <c r="J5" s="30">
        <v>6</v>
      </c>
      <c r="K5" s="247">
        <v>7</v>
      </c>
    </row>
    <row r="6" spans="1:17" x14ac:dyDescent="0.2">
      <c r="A6" s="19">
        <v>1</v>
      </c>
      <c r="B6" s="37" t="s">
        <v>28</v>
      </c>
      <c r="C6" s="21">
        <v>144</v>
      </c>
      <c r="D6" s="80">
        <v>6</v>
      </c>
      <c r="E6" s="19" t="str">
        <f>E241</f>
        <v>ООО "КрасКом"</v>
      </c>
      <c r="F6" s="16" t="str">
        <f>F258</f>
        <v>г. Красноярск</v>
      </c>
      <c r="G6" s="21" t="s">
        <v>94</v>
      </c>
      <c r="H6" s="18" t="s">
        <v>226</v>
      </c>
      <c r="I6" s="64">
        <v>0</v>
      </c>
      <c r="J6" s="19"/>
      <c r="K6" s="64">
        <f t="shared" ref="K6:K69" si="0">I6-J6</f>
        <v>0</v>
      </c>
      <c r="L6" s="10"/>
      <c r="M6" s="10"/>
      <c r="N6" s="10"/>
      <c r="O6" s="10"/>
      <c r="P6" s="10"/>
      <c r="Q6" s="10"/>
    </row>
    <row r="7" spans="1:17" s="10" customFormat="1" x14ac:dyDescent="0.2">
      <c r="A7" s="23"/>
      <c r="B7" s="39" t="s">
        <v>28</v>
      </c>
      <c r="C7" s="26">
        <v>144</v>
      </c>
      <c r="D7" s="13">
        <v>6</v>
      </c>
      <c r="E7" s="23" t="str">
        <f>E258</f>
        <v>ООО "КрасКом"</v>
      </c>
      <c r="F7" s="17" t="str">
        <f>F6</f>
        <v>г. Красноярск</v>
      </c>
      <c r="G7" s="26" t="s">
        <v>94</v>
      </c>
      <c r="H7" s="14" t="s">
        <v>226</v>
      </c>
      <c r="I7" s="88">
        <v>0</v>
      </c>
      <c r="J7" s="23"/>
      <c r="K7" s="88">
        <f t="shared" si="0"/>
        <v>0</v>
      </c>
    </row>
    <row r="8" spans="1:17" s="22" customFormat="1" x14ac:dyDescent="0.2">
      <c r="A8" s="192">
        <f>1+A6</f>
        <v>2</v>
      </c>
      <c r="B8" s="37" t="s">
        <v>3</v>
      </c>
      <c r="C8" s="21">
        <v>157</v>
      </c>
      <c r="D8" s="80" t="s">
        <v>5</v>
      </c>
      <c r="E8" s="19" t="str">
        <f>E203</f>
        <v>ООО "КрасКом"</v>
      </c>
      <c r="F8" s="16" t="str">
        <f>F204</f>
        <v>г. Красноярск</v>
      </c>
      <c r="G8" s="21" t="s">
        <v>94</v>
      </c>
      <c r="H8" s="18" t="s">
        <v>231</v>
      </c>
      <c r="I8" s="67">
        <v>0.63</v>
      </c>
      <c r="J8" s="16">
        <v>0.158</v>
      </c>
      <c r="K8" s="64">
        <f t="shared" si="0"/>
        <v>0.47199999999999998</v>
      </c>
      <c r="L8" s="10"/>
      <c r="M8" s="10"/>
      <c r="N8" s="10"/>
      <c r="O8" s="10"/>
      <c r="P8" s="10"/>
      <c r="Q8" s="10"/>
    </row>
    <row r="9" spans="1:17" s="22" customFormat="1" x14ac:dyDescent="0.2">
      <c r="A9" s="193"/>
      <c r="B9" s="39" t="s">
        <v>3</v>
      </c>
      <c r="C9" s="26">
        <v>157</v>
      </c>
      <c r="D9" s="13" t="s">
        <v>5</v>
      </c>
      <c r="E9" s="23" t="str">
        <f>E204</f>
        <v>ООО "КрасКом"</v>
      </c>
      <c r="F9" s="17" t="str">
        <f t="shared" ref="F9:F15" si="1">F8</f>
        <v>г. Красноярск</v>
      </c>
      <c r="G9" s="26" t="s">
        <v>94</v>
      </c>
      <c r="H9" s="14"/>
      <c r="I9" s="184">
        <v>0.63</v>
      </c>
      <c r="J9" s="17">
        <v>0.17599999999999999</v>
      </c>
      <c r="K9" s="88">
        <f t="shared" si="0"/>
        <v>0.45400000000000001</v>
      </c>
      <c r="L9" s="10"/>
      <c r="M9" s="10"/>
      <c r="N9" s="10"/>
      <c r="O9" s="10"/>
      <c r="P9" s="10"/>
      <c r="Q9" s="10"/>
    </row>
    <row r="10" spans="1:17" s="22" customFormat="1" x14ac:dyDescent="0.2">
      <c r="A10" s="16">
        <f>1+A8</f>
        <v>3</v>
      </c>
      <c r="B10" s="37" t="s">
        <v>3</v>
      </c>
      <c r="C10" s="21">
        <v>159</v>
      </c>
      <c r="D10" s="21" t="s">
        <v>5</v>
      </c>
      <c r="E10" s="19" t="str">
        <f t="shared" ref="E10:E11" si="2">E8</f>
        <v>ООО "КрасКом"</v>
      </c>
      <c r="F10" s="16" t="str">
        <f t="shared" si="1"/>
        <v>г. Красноярск</v>
      </c>
      <c r="G10" s="21" t="s">
        <v>94</v>
      </c>
      <c r="H10" s="1" t="s">
        <v>131</v>
      </c>
      <c r="I10" s="67">
        <v>0.4</v>
      </c>
      <c r="J10" s="16">
        <v>0.10299999999999999</v>
      </c>
      <c r="K10" s="64">
        <f t="shared" si="0"/>
        <v>0.29700000000000004</v>
      </c>
      <c r="L10" s="10"/>
      <c r="M10" s="10"/>
      <c r="N10" s="10"/>
      <c r="O10" s="10"/>
      <c r="P10" s="10"/>
      <c r="Q10" s="10"/>
    </row>
    <row r="11" spans="1:17" x14ac:dyDescent="0.2">
      <c r="A11" s="23"/>
      <c r="B11" s="39" t="s">
        <v>3</v>
      </c>
      <c r="C11" s="26">
        <v>159</v>
      </c>
      <c r="D11" s="26" t="s">
        <v>5</v>
      </c>
      <c r="E11" s="23" t="str">
        <f t="shared" si="2"/>
        <v>ООО "КрасКом"</v>
      </c>
      <c r="F11" s="17" t="str">
        <f t="shared" si="1"/>
        <v>г. Красноярск</v>
      </c>
      <c r="G11" s="26" t="s">
        <v>94</v>
      </c>
      <c r="H11" s="82"/>
      <c r="I11" s="88">
        <v>0.25</v>
      </c>
      <c r="J11" s="23">
        <v>5.6000000000000001E-2</v>
      </c>
      <c r="K11" s="88">
        <f t="shared" si="0"/>
        <v>0.19400000000000001</v>
      </c>
      <c r="L11" s="10"/>
      <c r="M11" s="10"/>
      <c r="N11" s="10"/>
      <c r="O11" s="10"/>
      <c r="P11" s="10"/>
      <c r="Q11" s="10"/>
    </row>
    <row r="12" spans="1:17" s="10" customFormat="1" x14ac:dyDescent="0.2">
      <c r="A12" s="49">
        <f>1+A10</f>
        <v>4</v>
      </c>
      <c r="B12" s="41" t="s">
        <v>3</v>
      </c>
      <c r="C12" s="48">
        <v>451</v>
      </c>
      <c r="D12" s="6" t="s">
        <v>5</v>
      </c>
      <c r="E12" s="49" t="str">
        <f>E274</f>
        <v>ООО "КрасКом"</v>
      </c>
      <c r="F12" s="38" t="str">
        <f>F245</f>
        <v>г. Красноярск</v>
      </c>
      <c r="G12" s="26" t="s">
        <v>94</v>
      </c>
      <c r="H12" s="29" t="s">
        <v>132</v>
      </c>
      <c r="I12" s="87">
        <v>0.18</v>
      </c>
      <c r="J12" s="49">
        <v>7.9000000000000001E-2</v>
      </c>
      <c r="K12" s="87">
        <f t="shared" si="0"/>
        <v>0.10099999999999999</v>
      </c>
      <c r="L12" s="33"/>
      <c r="M12" s="33"/>
      <c r="N12" s="33"/>
      <c r="O12" s="33"/>
      <c r="P12" s="33"/>
      <c r="Q12" s="33"/>
    </row>
    <row r="13" spans="1:17" s="10" customFormat="1" x14ac:dyDescent="0.2">
      <c r="A13" s="16">
        <f>1+A12</f>
        <v>5</v>
      </c>
      <c r="B13" s="37" t="s">
        <v>3</v>
      </c>
      <c r="C13" s="21">
        <v>487</v>
      </c>
      <c r="D13" s="1" t="s">
        <v>5</v>
      </c>
      <c r="E13" s="19" t="str">
        <f>E276</f>
        <v>ООО "КрасКом"</v>
      </c>
      <c r="F13" s="16" t="str">
        <f>F277</f>
        <v>г. Красноярск</v>
      </c>
      <c r="G13" s="21" t="s">
        <v>94</v>
      </c>
      <c r="H13" s="1" t="s">
        <v>227</v>
      </c>
      <c r="I13" s="64">
        <v>0.4</v>
      </c>
      <c r="J13" s="19">
        <v>0.184</v>
      </c>
      <c r="K13" s="64">
        <f t="shared" si="0"/>
        <v>0.21600000000000003</v>
      </c>
    </row>
    <row r="14" spans="1:17" s="10" customFormat="1" x14ac:dyDescent="0.2">
      <c r="A14" s="23"/>
      <c r="B14" s="39" t="s">
        <v>3</v>
      </c>
      <c r="C14" s="26">
        <v>487</v>
      </c>
      <c r="D14" s="3" t="s">
        <v>5</v>
      </c>
      <c r="E14" s="49" t="str">
        <f>E277</f>
        <v>ООО "КрасКом"</v>
      </c>
      <c r="F14" s="38" t="str">
        <f t="shared" si="1"/>
        <v>г. Красноярск</v>
      </c>
      <c r="G14" s="48" t="s">
        <v>94</v>
      </c>
      <c r="H14" s="3"/>
      <c r="I14" s="88">
        <v>0.4</v>
      </c>
      <c r="J14" s="23">
        <v>0.19800000000000001</v>
      </c>
      <c r="K14" s="88">
        <f t="shared" si="0"/>
        <v>0.20200000000000001</v>
      </c>
    </row>
    <row r="15" spans="1:17" s="10" customFormat="1" x14ac:dyDescent="0.2">
      <c r="A15" s="102">
        <f t="shared" ref="A15" si="3">1+A13</f>
        <v>6</v>
      </c>
      <c r="B15" s="138" t="s">
        <v>3</v>
      </c>
      <c r="C15" s="148">
        <v>499</v>
      </c>
      <c r="D15" s="139" t="s">
        <v>5</v>
      </c>
      <c r="E15" s="97" t="str">
        <f t="shared" ref="E15" si="4">E13</f>
        <v>ООО "КрасКом"</v>
      </c>
      <c r="F15" s="102" t="str">
        <f t="shared" si="1"/>
        <v>г. Красноярск</v>
      </c>
      <c r="G15" s="148" t="s">
        <v>94</v>
      </c>
      <c r="H15" s="150" t="s">
        <v>216</v>
      </c>
      <c r="I15" s="99">
        <v>0.4</v>
      </c>
      <c r="J15" s="99">
        <v>0.27200000000000002</v>
      </c>
      <c r="K15" s="99">
        <f t="shared" si="0"/>
        <v>0.128</v>
      </c>
    </row>
    <row r="16" spans="1:17" s="10" customFormat="1" x14ac:dyDescent="0.2">
      <c r="A16" s="100"/>
      <c r="B16" s="144" t="s">
        <v>3</v>
      </c>
      <c r="C16" s="158">
        <v>499</v>
      </c>
      <c r="D16" s="145" t="s">
        <v>5</v>
      </c>
      <c r="E16" s="100" t="str">
        <f>E14</f>
        <v>ООО "КрасКом"</v>
      </c>
      <c r="F16" s="105" t="str">
        <f>F15</f>
        <v>г. Красноярск</v>
      </c>
      <c r="G16" s="158" t="s">
        <v>94</v>
      </c>
      <c r="H16" s="152"/>
      <c r="I16" s="101">
        <v>0.4</v>
      </c>
      <c r="J16" s="101">
        <v>0.254</v>
      </c>
      <c r="K16" s="101">
        <f t="shared" si="0"/>
        <v>0.14600000000000002</v>
      </c>
    </row>
    <row r="17" spans="1:11" s="10" customFormat="1" x14ac:dyDescent="0.2">
      <c r="A17" s="16">
        <f t="shared" ref="A17" si="5">1+A15</f>
        <v>7</v>
      </c>
      <c r="B17" s="37" t="s">
        <v>3</v>
      </c>
      <c r="C17" s="21">
        <v>4020</v>
      </c>
      <c r="D17" s="80" t="s">
        <v>5</v>
      </c>
      <c r="E17" s="19" t="str">
        <f>E172</f>
        <v>ООО "КрасКом"</v>
      </c>
      <c r="F17" s="16" t="str">
        <f>F173</f>
        <v>г. Красноярск</v>
      </c>
      <c r="G17" s="21" t="s">
        <v>94</v>
      </c>
      <c r="H17" s="18" t="s">
        <v>228</v>
      </c>
      <c r="I17" s="64">
        <v>0.4</v>
      </c>
      <c r="J17" s="19">
        <v>0.25600000000000001</v>
      </c>
      <c r="K17" s="64">
        <f t="shared" si="0"/>
        <v>0.14400000000000002</v>
      </c>
    </row>
    <row r="18" spans="1:11" s="10" customFormat="1" x14ac:dyDescent="0.2">
      <c r="A18" s="23"/>
      <c r="B18" s="39" t="s">
        <v>3</v>
      </c>
      <c r="C18" s="26">
        <v>4020</v>
      </c>
      <c r="D18" s="13" t="s">
        <v>5</v>
      </c>
      <c r="E18" s="23" t="str">
        <f>E173</f>
        <v>ООО "КрасКом"</v>
      </c>
      <c r="F18" s="17" t="str">
        <f t="shared" ref="F18:F23" si="6">F17</f>
        <v>г. Красноярск</v>
      </c>
      <c r="G18" s="26" t="s">
        <v>94</v>
      </c>
      <c r="H18" s="14"/>
      <c r="I18" s="88">
        <v>0.4</v>
      </c>
      <c r="J18" s="23">
        <v>0.217</v>
      </c>
      <c r="K18" s="88">
        <f t="shared" si="0"/>
        <v>0.18300000000000002</v>
      </c>
    </row>
    <row r="19" spans="1:11" s="10" customFormat="1" x14ac:dyDescent="0.2">
      <c r="A19" s="16">
        <f t="shared" ref="A19:A31" si="7">1+A17</f>
        <v>8</v>
      </c>
      <c r="B19" s="41" t="s">
        <v>3</v>
      </c>
      <c r="C19" s="48">
        <v>4023</v>
      </c>
      <c r="D19" s="48" t="s">
        <v>5</v>
      </c>
      <c r="E19" s="49" t="str">
        <f t="shared" ref="E19:E24" si="8">E17</f>
        <v>ООО "КрасКом"</v>
      </c>
      <c r="F19" s="38" t="str">
        <f t="shared" si="6"/>
        <v>г. Красноярск</v>
      </c>
      <c r="G19" s="48" t="s">
        <v>94</v>
      </c>
      <c r="H19" s="6" t="s">
        <v>89</v>
      </c>
      <c r="I19" s="83">
        <v>0.63</v>
      </c>
      <c r="J19" s="186">
        <v>0.14499999999999999</v>
      </c>
      <c r="K19" s="83">
        <f t="shared" si="0"/>
        <v>0.48499999999999999</v>
      </c>
    </row>
    <row r="20" spans="1:11" s="10" customFormat="1" x14ac:dyDescent="0.2">
      <c r="A20" s="23"/>
      <c r="B20" s="41" t="s">
        <v>3</v>
      </c>
      <c r="C20" s="48">
        <v>4023</v>
      </c>
      <c r="D20" s="48" t="s">
        <v>5</v>
      </c>
      <c r="E20" s="49" t="str">
        <f t="shared" si="8"/>
        <v>ООО "КрасКом"</v>
      </c>
      <c r="F20" s="38" t="str">
        <f t="shared" si="6"/>
        <v>г. Красноярск</v>
      </c>
      <c r="G20" s="48" t="s">
        <v>94</v>
      </c>
      <c r="H20" s="6"/>
      <c r="I20" s="83">
        <v>0.63</v>
      </c>
      <c r="J20" s="186">
        <v>0.23599999999999999</v>
      </c>
      <c r="K20" s="83">
        <f t="shared" si="0"/>
        <v>0.39400000000000002</v>
      </c>
    </row>
    <row r="21" spans="1:11" s="10" customFormat="1" x14ac:dyDescent="0.2">
      <c r="A21" s="16">
        <f t="shared" ref="A21:A33" si="9">1+A19</f>
        <v>9</v>
      </c>
      <c r="B21" s="37" t="s">
        <v>3</v>
      </c>
      <c r="C21" s="21">
        <v>4026</v>
      </c>
      <c r="D21" s="80" t="s">
        <v>5</v>
      </c>
      <c r="E21" s="19" t="str">
        <f t="shared" si="8"/>
        <v>ООО "КрасКом"</v>
      </c>
      <c r="F21" s="16" t="str">
        <f t="shared" si="6"/>
        <v>г. Красноярск</v>
      </c>
      <c r="G21" s="21" t="s">
        <v>94</v>
      </c>
      <c r="H21" s="18" t="s">
        <v>230</v>
      </c>
      <c r="I21" s="64">
        <v>0.4</v>
      </c>
      <c r="J21" s="19">
        <v>0.22</v>
      </c>
      <c r="K21" s="64">
        <f t="shared" si="0"/>
        <v>0.18000000000000002</v>
      </c>
    </row>
    <row r="22" spans="1:11" s="10" customFormat="1" x14ac:dyDescent="0.2">
      <c r="A22" s="23"/>
      <c r="B22" s="39" t="s">
        <v>3</v>
      </c>
      <c r="C22" s="26">
        <v>4026</v>
      </c>
      <c r="D22" s="13" t="s">
        <v>5</v>
      </c>
      <c r="E22" s="23" t="str">
        <f t="shared" si="8"/>
        <v>ООО "КрасКом"</v>
      </c>
      <c r="F22" s="17" t="str">
        <f t="shared" si="6"/>
        <v>г. Красноярск</v>
      </c>
      <c r="G22" s="26" t="s">
        <v>94</v>
      </c>
      <c r="H22" s="14"/>
      <c r="I22" s="88">
        <v>0.4</v>
      </c>
      <c r="J22" s="23">
        <v>0.22800000000000001</v>
      </c>
      <c r="K22" s="88">
        <f t="shared" si="0"/>
        <v>0.17200000000000001</v>
      </c>
    </row>
    <row r="23" spans="1:11" s="10" customFormat="1" x14ac:dyDescent="0.2">
      <c r="A23" s="16">
        <f t="shared" ref="A23" si="10">1+A21</f>
        <v>10</v>
      </c>
      <c r="B23" s="37" t="s">
        <v>3</v>
      </c>
      <c r="C23" s="21">
        <v>4028</v>
      </c>
      <c r="D23" s="80" t="s">
        <v>5</v>
      </c>
      <c r="E23" s="19" t="str">
        <f t="shared" si="8"/>
        <v>ООО "КрасКом"</v>
      </c>
      <c r="F23" s="16" t="str">
        <f t="shared" si="6"/>
        <v>г. Красноярск</v>
      </c>
      <c r="G23" s="21" t="s">
        <v>94</v>
      </c>
      <c r="H23" s="18" t="s">
        <v>229</v>
      </c>
      <c r="I23" s="64">
        <v>1</v>
      </c>
      <c r="J23" s="19">
        <v>0.28999999999999998</v>
      </c>
      <c r="K23" s="64">
        <f t="shared" si="0"/>
        <v>0.71</v>
      </c>
    </row>
    <row r="24" spans="1:11" s="10" customFormat="1" x14ac:dyDescent="0.2">
      <c r="A24" s="23"/>
      <c r="B24" s="39" t="s">
        <v>3</v>
      </c>
      <c r="C24" s="26">
        <v>4028</v>
      </c>
      <c r="D24" s="14" t="s">
        <v>5</v>
      </c>
      <c r="E24" s="23" t="str">
        <f t="shared" si="8"/>
        <v>ООО "КрасКом"</v>
      </c>
      <c r="F24" s="17" t="str">
        <f t="shared" ref="F24" si="11">F23</f>
        <v>г. Красноярск</v>
      </c>
      <c r="G24" s="26" t="s">
        <v>94</v>
      </c>
      <c r="H24" s="14"/>
      <c r="I24" s="88">
        <v>1</v>
      </c>
      <c r="J24" s="23">
        <v>0.23599999999999999</v>
      </c>
      <c r="K24" s="88">
        <f t="shared" si="0"/>
        <v>0.76400000000000001</v>
      </c>
    </row>
    <row r="25" spans="1:11" s="10" customFormat="1" x14ac:dyDescent="0.2">
      <c r="A25" s="102">
        <f t="shared" si="7"/>
        <v>11</v>
      </c>
      <c r="B25" s="95" t="s">
        <v>3</v>
      </c>
      <c r="C25" s="155">
        <v>2</v>
      </c>
      <c r="D25" s="155" t="s">
        <v>5</v>
      </c>
      <c r="E25" s="98" t="str">
        <f t="shared" ref="E25:E30" si="12">E314</f>
        <v>ООО "КрасКом"</v>
      </c>
      <c r="F25" s="94" t="str">
        <f>F315</f>
        <v>г. Красноярск</v>
      </c>
      <c r="G25" s="155" t="s">
        <v>90</v>
      </c>
      <c r="H25" s="132" t="s">
        <v>180</v>
      </c>
      <c r="I25" s="133">
        <v>1</v>
      </c>
      <c r="J25" s="133">
        <v>0.53600000000000003</v>
      </c>
      <c r="K25" s="227">
        <f t="shared" si="0"/>
        <v>0.46399999999999997</v>
      </c>
    </row>
    <row r="26" spans="1:11" s="10" customFormat="1" x14ac:dyDescent="0.2">
      <c r="A26" s="100"/>
      <c r="B26" s="106" t="s">
        <v>3</v>
      </c>
      <c r="C26" s="160">
        <v>2</v>
      </c>
      <c r="D26" s="160" t="s">
        <v>5</v>
      </c>
      <c r="E26" s="98" t="str">
        <f t="shared" si="12"/>
        <v>ООО "КрасКом"</v>
      </c>
      <c r="F26" s="94" t="str">
        <f>F25</f>
        <v>г. Красноярск</v>
      </c>
      <c r="G26" s="155" t="s">
        <v>90</v>
      </c>
      <c r="H26" s="134"/>
      <c r="I26" s="133">
        <v>1</v>
      </c>
      <c r="J26" s="133">
        <v>0.47899999999999998</v>
      </c>
      <c r="K26" s="227">
        <f t="shared" si="0"/>
        <v>0.52100000000000002</v>
      </c>
    </row>
    <row r="27" spans="1:11" s="10" customFormat="1" x14ac:dyDescent="0.2">
      <c r="A27" s="102">
        <f t="shared" si="9"/>
        <v>12</v>
      </c>
      <c r="B27" s="103" t="s">
        <v>3</v>
      </c>
      <c r="C27" s="159">
        <v>3</v>
      </c>
      <c r="D27" s="104" t="s">
        <v>5</v>
      </c>
      <c r="E27" s="97" t="str">
        <f t="shared" si="12"/>
        <v>ООО "КрасКом"</v>
      </c>
      <c r="F27" s="102" t="str">
        <f>F317</f>
        <v>г. Красноярск</v>
      </c>
      <c r="G27" s="159" t="s">
        <v>90</v>
      </c>
      <c r="H27" s="131" t="s">
        <v>180</v>
      </c>
      <c r="I27" s="99">
        <v>0.4</v>
      </c>
      <c r="J27" s="99">
        <v>0.23599999999999999</v>
      </c>
      <c r="K27" s="224">
        <f t="shared" si="0"/>
        <v>0.16400000000000003</v>
      </c>
    </row>
    <row r="28" spans="1:11" s="10" customFormat="1" x14ac:dyDescent="0.2">
      <c r="A28" s="100"/>
      <c r="B28" s="106" t="s">
        <v>3</v>
      </c>
      <c r="C28" s="160">
        <v>3</v>
      </c>
      <c r="D28" s="107" t="s">
        <v>5</v>
      </c>
      <c r="E28" s="98" t="str">
        <f t="shared" si="12"/>
        <v>ООО "КрасКом"</v>
      </c>
      <c r="F28" s="94" t="str">
        <f>F27</f>
        <v>г. Красноярск</v>
      </c>
      <c r="G28" s="155" t="s">
        <v>90</v>
      </c>
      <c r="H28" s="134"/>
      <c r="I28" s="133">
        <v>0.63</v>
      </c>
      <c r="J28" s="133">
        <v>0.35899999999999999</v>
      </c>
      <c r="K28" s="227">
        <f t="shared" si="0"/>
        <v>0.27100000000000002</v>
      </c>
    </row>
    <row r="29" spans="1:11" s="10" customFormat="1" x14ac:dyDescent="0.2">
      <c r="A29" s="102">
        <f t="shared" ref="A29" si="13">1+A27</f>
        <v>13</v>
      </c>
      <c r="B29" s="103" t="s">
        <v>3</v>
      </c>
      <c r="C29" s="159">
        <v>4</v>
      </c>
      <c r="D29" s="159" t="s">
        <v>5</v>
      </c>
      <c r="E29" s="97" t="str">
        <f t="shared" si="12"/>
        <v>ООО "КрасКом"</v>
      </c>
      <c r="F29" s="102" t="str">
        <f>F319</f>
        <v>г. Красноярск</v>
      </c>
      <c r="G29" s="159" t="s">
        <v>90</v>
      </c>
      <c r="H29" s="214" t="s">
        <v>180</v>
      </c>
      <c r="I29" s="99">
        <v>0.1</v>
      </c>
      <c r="J29" s="99">
        <v>6.0999999999999999E-2</v>
      </c>
      <c r="K29" s="99">
        <f t="shared" si="0"/>
        <v>3.9000000000000007E-2</v>
      </c>
    </row>
    <row r="30" spans="1:11" s="10" customFormat="1" x14ac:dyDescent="0.2">
      <c r="A30" s="100"/>
      <c r="B30" s="106" t="s">
        <v>3</v>
      </c>
      <c r="C30" s="160">
        <v>4</v>
      </c>
      <c r="D30" s="160" t="s">
        <v>5</v>
      </c>
      <c r="E30" s="98" t="str">
        <f t="shared" si="12"/>
        <v>ООО "КрасКом"</v>
      </c>
      <c r="F30" s="94" t="str">
        <f t="shared" ref="F30:F36" si="14">F29</f>
        <v>г. Красноярск</v>
      </c>
      <c r="G30" s="155" t="s">
        <v>90</v>
      </c>
      <c r="H30" s="132"/>
      <c r="I30" s="133">
        <v>0.1</v>
      </c>
      <c r="J30" s="133">
        <v>5.8000000000000003E-2</v>
      </c>
      <c r="K30" s="227">
        <f t="shared" si="0"/>
        <v>4.2000000000000003E-2</v>
      </c>
    </row>
    <row r="31" spans="1:11" s="10" customFormat="1" x14ac:dyDescent="0.2">
      <c r="A31" s="102">
        <f t="shared" si="7"/>
        <v>14</v>
      </c>
      <c r="B31" s="103" t="s">
        <v>3</v>
      </c>
      <c r="C31" s="159">
        <v>5</v>
      </c>
      <c r="D31" s="159" t="s">
        <v>5</v>
      </c>
      <c r="E31" s="97" t="str">
        <f>E29</f>
        <v>ООО "КрасКом"</v>
      </c>
      <c r="F31" s="102" t="str">
        <f t="shared" si="14"/>
        <v>г. Красноярск</v>
      </c>
      <c r="G31" s="159" t="s">
        <v>90</v>
      </c>
      <c r="H31" s="131" t="s">
        <v>180</v>
      </c>
      <c r="I31" s="99">
        <v>0.4</v>
      </c>
      <c r="J31" s="99">
        <v>0.24399999999999999</v>
      </c>
      <c r="K31" s="224">
        <f t="shared" si="0"/>
        <v>0.15600000000000003</v>
      </c>
    </row>
    <row r="32" spans="1:11" s="10" customFormat="1" x14ac:dyDescent="0.2">
      <c r="A32" s="100"/>
      <c r="B32" s="106" t="s">
        <v>3</v>
      </c>
      <c r="C32" s="160">
        <v>5</v>
      </c>
      <c r="D32" s="160" t="s">
        <v>5</v>
      </c>
      <c r="E32" s="98" t="str">
        <f>E30</f>
        <v>ООО "КрасКом"</v>
      </c>
      <c r="F32" s="105" t="str">
        <f t="shared" si="14"/>
        <v>г. Красноярск</v>
      </c>
      <c r="G32" s="160" t="s">
        <v>90</v>
      </c>
      <c r="H32" s="134"/>
      <c r="I32" s="101">
        <v>0.4</v>
      </c>
      <c r="J32" s="101">
        <v>0.20799999999999999</v>
      </c>
      <c r="K32" s="101">
        <f t="shared" si="0"/>
        <v>0.19200000000000003</v>
      </c>
    </row>
    <row r="33" spans="1:17" s="22" customFormat="1" x14ac:dyDescent="0.2">
      <c r="A33" s="102">
        <f t="shared" si="9"/>
        <v>15</v>
      </c>
      <c r="B33" s="103" t="s">
        <v>3</v>
      </c>
      <c r="C33" s="159">
        <v>6</v>
      </c>
      <c r="D33" s="159" t="s">
        <v>5</v>
      </c>
      <c r="E33" s="97" t="str">
        <f>E31</f>
        <v>ООО "КрасКом"</v>
      </c>
      <c r="F33" s="102" t="str">
        <f t="shared" si="14"/>
        <v>г. Красноярск</v>
      </c>
      <c r="G33" s="159" t="s">
        <v>90</v>
      </c>
      <c r="H33" s="131" t="s">
        <v>180</v>
      </c>
      <c r="I33" s="99">
        <v>1</v>
      </c>
      <c r="J33" s="99">
        <v>0.52700000000000002</v>
      </c>
      <c r="K33" s="224">
        <f t="shared" si="0"/>
        <v>0.47299999999999998</v>
      </c>
      <c r="L33" s="10"/>
      <c r="M33" s="10"/>
      <c r="N33" s="10"/>
      <c r="O33" s="10"/>
      <c r="P33" s="10"/>
      <c r="Q33" s="10"/>
    </row>
    <row r="34" spans="1:17" s="22" customFormat="1" x14ac:dyDescent="0.2">
      <c r="A34" s="100"/>
      <c r="B34" s="106" t="s">
        <v>3</v>
      </c>
      <c r="C34" s="160">
        <v>6</v>
      </c>
      <c r="D34" s="160" t="s">
        <v>5</v>
      </c>
      <c r="E34" s="98" t="str">
        <f>E32</f>
        <v>ООО "КрасКом"</v>
      </c>
      <c r="F34" s="94" t="str">
        <f t="shared" si="14"/>
        <v>г. Красноярск</v>
      </c>
      <c r="G34" s="155" t="s">
        <v>90</v>
      </c>
      <c r="H34" s="134"/>
      <c r="I34" s="133">
        <v>1</v>
      </c>
      <c r="J34" s="133">
        <v>0.498</v>
      </c>
      <c r="K34" s="227">
        <f t="shared" si="0"/>
        <v>0.502</v>
      </c>
      <c r="L34" s="10"/>
      <c r="M34" s="10"/>
      <c r="N34" s="10"/>
      <c r="O34" s="10"/>
      <c r="P34" s="10"/>
      <c r="Q34" s="10"/>
    </row>
    <row r="35" spans="1:17" s="10" customFormat="1" x14ac:dyDescent="0.2">
      <c r="A35" s="102">
        <f t="shared" ref="A35" si="15">1+A33</f>
        <v>16</v>
      </c>
      <c r="B35" s="103" t="s">
        <v>28</v>
      </c>
      <c r="C35" s="159">
        <v>6</v>
      </c>
      <c r="D35" s="159" t="s">
        <v>5</v>
      </c>
      <c r="E35" s="97" t="str">
        <f t="shared" ref="E35:E36" si="16">E33</f>
        <v>ООО "КрасКом"</v>
      </c>
      <c r="F35" s="102" t="str">
        <f t="shared" si="14"/>
        <v>г. Красноярск</v>
      </c>
      <c r="G35" s="159" t="s">
        <v>90</v>
      </c>
      <c r="H35" s="214" t="s">
        <v>194</v>
      </c>
      <c r="I35" s="99">
        <v>0.4</v>
      </c>
      <c r="J35" s="99">
        <v>0.20799999999999999</v>
      </c>
      <c r="K35" s="99">
        <f t="shared" si="0"/>
        <v>0.19200000000000003</v>
      </c>
    </row>
    <row r="36" spans="1:17" s="10" customFormat="1" x14ac:dyDescent="0.2">
      <c r="A36" s="100"/>
      <c r="B36" s="95" t="s">
        <v>28</v>
      </c>
      <c r="C36" s="155">
        <v>6</v>
      </c>
      <c r="D36" s="155" t="s">
        <v>5</v>
      </c>
      <c r="E36" s="98" t="str">
        <f t="shared" si="16"/>
        <v>ООО "КрасКом"</v>
      </c>
      <c r="F36" s="94" t="str">
        <f t="shared" si="14"/>
        <v>г. Красноярск</v>
      </c>
      <c r="G36" s="155" t="s">
        <v>90</v>
      </c>
      <c r="H36" s="132" t="str">
        <f>H35</f>
        <v>о. В. Атамановский</v>
      </c>
      <c r="I36" s="133">
        <v>0.4</v>
      </c>
      <c r="J36" s="133">
        <v>0.15559999999999999</v>
      </c>
      <c r="K36" s="133">
        <f t="shared" si="0"/>
        <v>0.24440000000000003</v>
      </c>
    </row>
    <row r="37" spans="1:17" s="10" customFormat="1" x14ac:dyDescent="0.2">
      <c r="A37" s="92">
        <f>1+A35</f>
        <v>17</v>
      </c>
      <c r="B37" s="90" t="s">
        <v>3</v>
      </c>
      <c r="C37" s="161" t="s">
        <v>193</v>
      </c>
      <c r="D37" s="108" t="s">
        <v>5</v>
      </c>
      <c r="E37" s="92" t="str">
        <f>E253</f>
        <v>ООО "КрасКом"</v>
      </c>
      <c r="F37" s="89" t="str">
        <f>F239</f>
        <v>г. Красноярск</v>
      </c>
      <c r="G37" s="161" t="s">
        <v>90</v>
      </c>
      <c r="H37" s="179" t="s">
        <v>192</v>
      </c>
      <c r="I37" s="93">
        <v>0.32</v>
      </c>
      <c r="J37" s="93">
        <v>0.214</v>
      </c>
      <c r="K37" s="93">
        <f t="shared" si="0"/>
        <v>0.10600000000000001</v>
      </c>
    </row>
    <row r="38" spans="1:17" s="10" customFormat="1" x14ac:dyDescent="0.2">
      <c r="A38" s="94">
        <f>1+A37</f>
        <v>18</v>
      </c>
      <c r="B38" s="95" t="s">
        <v>64</v>
      </c>
      <c r="C38" s="155">
        <v>23</v>
      </c>
      <c r="D38" s="155" t="s">
        <v>5</v>
      </c>
      <c r="E38" s="98" t="str">
        <f>E320</f>
        <v>ООО "КрасКом"</v>
      </c>
      <c r="F38" s="94" t="str">
        <f>F321</f>
        <v>г. Красноярск</v>
      </c>
      <c r="G38" s="155" t="s">
        <v>90</v>
      </c>
      <c r="H38" s="132" t="s">
        <v>192</v>
      </c>
      <c r="I38" s="133">
        <v>1</v>
      </c>
      <c r="J38" s="133">
        <v>0.72</v>
      </c>
      <c r="K38" s="227">
        <f t="shared" si="0"/>
        <v>0.28000000000000003</v>
      </c>
    </row>
    <row r="39" spans="1:17" s="10" customFormat="1" x14ac:dyDescent="0.2">
      <c r="A39" s="105"/>
      <c r="B39" s="95" t="s">
        <v>64</v>
      </c>
      <c r="C39" s="155">
        <v>23</v>
      </c>
      <c r="D39" s="160" t="s">
        <v>5</v>
      </c>
      <c r="E39" s="98" t="str">
        <f>E321</f>
        <v>ООО "КрасКом"</v>
      </c>
      <c r="F39" s="105" t="str">
        <f>F38</f>
        <v>г. Красноярск</v>
      </c>
      <c r="G39" s="160" t="s">
        <v>90</v>
      </c>
      <c r="H39" s="207"/>
      <c r="I39" s="101">
        <v>1</v>
      </c>
      <c r="J39" s="101">
        <v>0.63700000000000001</v>
      </c>
      <c r="K39" s="101">
        <f t="shared" si="0"/>
        <v>0.36299999999999999</v>
      </c>
    </row>
    <row r="40" spans="1:17" s="10" customFormat="1" ht="14.25" customHeight="1" x14ac:dyDescent="0.2">
      <c r="A40" s="97">
        <f>1+A38</f>
        <v>19</v>
      </c>
      <c r="B40" s="103" t="s">
        <v>176</v>
      </c>
      <c r="C40" s="159">
        <v>32</v>
      </c>
      <c r="D40" s="159" t="s">
        <v>178</v>
      </c>
      <c r="E40" s="97" t="str">
        <f>E324</f>
        <v>ООО "КрасКом"</v>
      </c>
      <c r="F40" s="102" t="str">
        <f>F325</f>
        <v>г. Красноярск</v>
      </c>
      <c r="G40" s="159" t="s">
        <v>90</v>
      </c>
      <c r="H40" s="131" t="s">
        <v>177</v>
      </c>
      <c r="I40" s="99">
        <v>10</v>
      </c>
      <c r="J40" s="99">
        <v>7</v>
      </c>
      <c r="K40" s="99">
        <f t="shared" si="0"/>
        <v>3</v>
      </c>
    </row>
    <row r="41" spans="1:17" s="10" customFormat="1" x14ac:dyDescent="0.2">
      <c r="A41" s="100"/>
      <c r="B41" s="106" t="s">
        <v>176</v>
      </c>
      <c r="C41" s="160">
        <v>32</v>
      </c>
      <c r="D41" s="160" t="s">
        <v>178</v>
      </c>
      <c r="E41" s="98" t="str">
        <f>E325</f>
        <v>ООО "КрасКом"</v>
      </c>
      <c r="F41" s="94" t="str">
        <f>F40</f>
        <v>г. Красноярск</v>
      </c>
      <c r="G41" s="160" t="s">
        <v>90</v>
      </c>
      <c r="H41" s="134"/>
      <c r="I41" s="101">
        <v>10</v>
      </c>
      <c r="J41" s="101">
        <v>6.3</v>
      </c>
      <c r="K41" s="101">
        <f t="shared" si="0"/>
        <v>3.7</v>
      </c>
    </row>
    <row r="42" spans="1:17" x14ac:dyDescent="0.2">
      <c r="A42" s="102">
        <f>1+A40</f>
        <v>20</v>
      </c>
      <c r="B42" s="103" t="s">
        <v>176</v>
      </c>
      <c r="C42" s="159">
        <v>38</v>
      </c>
      <c r="D42" s="159" t="s">
        <v>181</v>
      </c>
      <c r="E42" s="97" t="str">
        <f>E40</f>
        <v>ООО "КрасКом"</v>
      </c>
      <c r="F42" s="102" t="str">
        <f>F41</f>
        <v>г. Красноярск</v>
      </c>
      <c r="G42" s="159" t="s">
        <v>90</v>
      </c>
      <c r="H42" s="131" t="s">
        <v>180</v>
      </c>
      <c r="I42" s="99">
        <v>10</v>
      </c>
      <c r="J42" s="99">
        <v>6.89</v>
      </c>
      <c r="K42" s="99">
        <f t="shared" si="0"/>
        <v>3.1100000000000003</v>
      </c>
      <c r="L42" s="10"/>
      <c r="M42" s="10"/>
      <c r="N42" s="10"/>
      <c r="O42" s="10"/>
      <c r="P42" s="10"/>
      <c r="Q42" s="10"/>
    </row>
    <row r="43" spans="1:17" s="10" customFormat="1" x14ac:dyDescent="0.2">
      <c r="A43" s="105"/>
      <c r="B43" s="106" t="s">
        <v>176</v>
      </c>
      <c r="C43" s="160">
        <v>38</v>
      </c>
      <c r="D43" s="160" t="s">
        <v>181</v>
      </c>
      <c r="E43" s="100" t="str">
        <f>E41</f>
        <v>ООО "КрасКом"</v>
      </c>
      <c r="F43" s="105" t="str">
        <f>F42</f>
        <v>г. Красноярск</v>
      </c>
      <c r="G43" s="160" t="s">
        <v>90</v>
      </c>
      <c r="H43" s="134"/>
      <c r="I43" s="101">
        <v>10</v>
      </c>
      <c r="J43" s="101">
        <v>7.32</v>
      </c>
      <c r="K43" s="232">
        <f t="shared" si="0"/>
        <v>2.6799999999999997</v>
      </c>
    </row>
    <row r="44" spans="1:17" s="10" customFormat="1" x14ac:dyDescent="0.2">
      <c r="A44" s="97">
        <f>1+A42</f>
        <v>21</v>
      </c>
      <c r="B44" s="95" t="s">
        <v>28</v>
      </c>
      <c r="C44" s="155">
        <v>56</v>
      </c>
      <c r="D44" s="104" t="s">
        <v>5</v>
      </c>
      <c r="E44" s="97" t="str">
        <f>E330</f>
        <v>ООО "КрасКом"</v>
      </c>
      <c r="F44" s="102" t="str">
        <f>F331</f>
        <v>г. Красноярск</v>
      </c>
      <c r="G44" s="159" t="s">
        <v>90</v>
      </c>
      <c r="H44" s="131" t="s">
        <v>188</v>
      </c>
      <c r="I44" s="99">
        <v>0.56000000000000005</v>
      </c>
      <c r="J44" s="99">
        <v>0.42299999999999999</v>
      </c>
      <c r="K44" s="99">
        <f t="shared" si="0"/>
        <v>0.13700000000000007</v>
      </c>
    </row>
    <row r="45" spans="1:17" s="10" customFormat="1" x14ac:dyDescent="0.2">
      <c r="A45" s="100"/>
      <c r="B45" s="95" t="s">
        <v>28</v>
      </c>
      <c r="C45" s="155">
        <v>56</v>
      </c>
      <c r="D45" s="96" t="s">
        <v>5</v>
      </c>
      <c r="E45" s="98" t="str">
        <f>E331</f>
        <v>ООО "КрасКом"</v>
      </c>
      <c r="F45" s="94" t="str">
        <f>F44</f>
        <v>г. Красноярск</v>
      </c>
      <c r="G45" s="155" t="s">
        <v>90</v>
      </c>
      <c r="H45" s="132"/>
      <c r="I45" s="133">
        <v>0.75</v>
      </c>
      <c r="J45" s="133">
        <v>0.53300000000000003</v>
      </c>
      <c r="K45" s="133">
        <f t="shared" si="0"/>
        <v>0.21699999999999997</v>
      </c>
    </row>
    <row r="46" spans="1:17" s="10" customFormat="1" x14ac:dyDescent="0.2">
      <c r="A46" s="92">
        <f>1+A44</f>
        <v>22</v>
      </c>
      <c r="B46" s="90" t="s">
        <v>13</v>
      </c>
      <c r="C46" s="161" t="s">
        <v>182</v>
      </c>
      <c r="D46" s="108" t="s">
        <v>5</v>
      </c>
      <c r="E46" s="92" t="str">
        <f>E190</f>
        <v>ООО "КрасКом"</v>
      </c>
      <c r="F46" s="89" t="str">
        <f>F191</f>
        <v>г. Красноярск</v>
      </c>
      <c r="G46" s="161" t="s">
        <v>90</v>
      </c>
      <c r="H46" s="179" t="s">
        <v>183</v>
      </c>
      <c r="I46" s="93">
        <v>0.16</v>
      </c>
      <c r="J46" s="93">
        <v>7.46E-2</v>
      </c>
      <c r="K46" s="230">
        <f t="shared" si="0"/>
        <v>8.5400000000000004E-2</v>
      </c>
    </row>
    <row r="47" spans="1:17" s="10" customFormat="1" x14ac:dyDescent="0.2">
      <c r="A47" s="92">
        <f>1+A46</f>
        <v>23</v>
      </c>
      <c r="B47" s="95" t="s">
        <v>13</v>
      </c>
      <c r="C47" s="155" t="s">
        <v>184</v>
      </c>
      <c r="D47" s="155" t="s">
        <v>5</v>
      </c>
      <c r="E47" s="98" t="str">
        <f>E191</f>
        <v>ООО "КрасКом"</v>
      </c>
      <c r="F47" s="94" t="str">
        <f>F46</f>
        <v>г. Красноярск</v>
      </c>
      <c r="G47" s="155" t="s">
        <v>90</v>
      </c>
      <c r="H47" s="132" t="s">
        <v>183</v>
      </c>
      <c r="I47" s="133">
        <v>0.16</v>
      </c>
      <c r="J47" s="133">
        <v>6.2100000000000002E-2</v>
      </c>
      <c r="K47" s="133">
        <f t="shared" si="0"/>
        <v>9.7900000000000001E-2</v>
      </c>
    </row>
    <row r="48" spans="1:17" s="10" customFormat="1" x14ac:dyDescent="0.2">
      <c r="A48" s="92">
        <f t="shared" ref="A48:A49" si="17">1+A47</f>
        <v>24</v>
      </c>
      <c r="B48" s="90" t="s">
        <v>13</v>
      </c>
      <c r="C48" s="161" t="s">
        <v>185</v>
      </c>
      <c r="D48" s="161" t="s">
        <v>5</v>
      </c>
      <c r="E48" s="92" t="str">
        <f>E46</f>
        <v>ООО "КрасКом"</v>
      </c>
      <c r="F48" s="89" t="str">
        <f>F47</f>
        <v>г. Красноярск</v>
      </c>
      <c r="G48" s="161" t="s">
        <v>90</v>
      </c>
      <c r="H48" s="179" t="s">
        <v>183</v>
      </c>
      <c r="I48" s="93">
        <v>0.16</v>
      </c>
      <c r="J48" s="93">
        <v>7.0900000000000005E-2</v>
      </c>
      <c r="K48" s="93">
        <f t="shared" si="0"/>
        <v>8.9099999999999999E-2</v>
      </c>
    </row>
    <row r="49" spans="1:17" s="10" customFormat="1" x14ac:dyDescent="0.2">
      <c r="A49" s="92">
        <f t="shared" si="17"/>
        <v>25</v>
      </c>
      <c r="B49" s="90" t="s">
        <v>13</v>
      </c>
      <c r="C49" s="161" t="s">
        <v>186</v>
      </c>
      <c r="D49" s="108" t="s">
        <v>5</v>
      </c>
      <c r="E49" s="92" t="str">
        <f>E48</f>
        <v>ООО "КрасКом"</v>
      </c>
      <c r="F49" s="89" t="str">
        <f>F192</f>
        <v>г. Красноярск</v>
      </c>
      <c r="G49" s="161" t="s">
        <v>90</v>
      </c>
      <c r="H49" s="179" t="s">
        <v>183</v>
      </c>
      <c r="I49" s="93">
        <v>0.16</v>
      </c>
      <c r="J49" s="93">
        <v>6.2399999999999997E-2</v>
      </c>
      <c r="K49" s="93">
        <f t="shared" si="0"/>
        <v>9.7600000000000006E-2</v>
      </c>
    </row>
    <row r="50" spans="1:17" s="10" customFormat="1" x14ac:dyDescent="0.2">
      <c r="A50" s="16">
        <f>1+A49</f>
        <v>26</v>
      </c>
      <c r="B50" s="37" t="s">
        <v>3</v>
      </c>
      <c r="C50" s="21">
        <v>62</v>
      </c>
      <c r="D50" s="1" t="s">
        <v>5</v>
      </c>
      <c r="E50" s="19" t="str">
        <f>E44</f>
        <v>ООО "КрасКом"</v>
      </c>
      <c r="F50" s="16" t="str">
        <f>F45</f>
        <v>г. Красноярск</v>
      </c>
      <c r="G50" s="21" t="s">
        <v>90</v>
      </c>
      <c r="H50" s="71" t="s">
        <v>133</v>
      </c>
      <c r="I50" s="64">
        <v>0.25</v>
      </c>
      <c r="J50" s="19">
        <v>0.16</v>
      </c>
      <c r="K50" s="64">
        <f t="shared" si="0"/>
        <v>0.09</v>
      </c>
    </row>
    <row r="51" spans="1:17" s="10" customFormat="1" x14ac:dyDescent="0.2">
      <c r="A51" s="17"/>
      <c r="B51" s="39" t="s">
        <v>3</v>
      </c>
      <c r="C51" s="26">
        <v>62</v>
      </c>
      <c r="D51" s="3" t="s">
        <v>5</v>
      </c>
      <c r="E51" s="49" t="str">
        <f>E45</f>
        <v>ООО "КрасКом"</v>
      </c>
      <c r="F51" s="38" t="str">
        <f t="shared" ref="F51:F57" si="18">F50</f>
        <v>г. Красноярск</v>
      </c>
      <c r="G51" s="26" t="s">
        <v>90</v>
      </c>
      <c r="H51" s="82"/>
      <c r="I51" s="88">
        <v>0.25</v>
      </c>
      <c r="J51" s="23">
        <v>0.14499999999999999</v>
      </c>
      <c r="K51" s="88">
        <f t="shared" si="0"/>
        <v>0.10500000000000001</v>
      </c>
    </row>
    <row r="52" spans="1:17" s="10" customFormat="1" x14ac:dyDescent="0.2">
      <c r="A52" s="19">
        <f>1+A50</f>
        <v>27</v>
      </c>
      <c r="B52" s="37" t="s">
        <v>3</v>
      </c>
      <c r="C52" s="21">
        <v>63</v>
      </c>
      <c r="D52" s="21" t="s">
        <v>5</v>
      </c>
      <c r="E52" s="19" t="str">
        <f t="shared" ref="E52:E57" si="19">E50</f>
        <v>ООО "КрасКом"</v>
      </c>
      <c r="F52" s="16" t="str">
        <f t="shared" si="18"/>
        <v>г. Красноярск</v>
      </c>
      <c r="G52" s="21" t="s">
        <v>90</v>
      </c>
      <c r="H52" s="54" t="s">
        <v>134</v>
      </c>
      <c r="I52" s="64">
        <v>0.4</v>
      </c>
      <c r="J52" s="19">
        <v>0.24399999999999999</v>
      </c>
      <c r="K52" s="64">
        <f t="shared" si="0"/>
        <v>0.15600000000000003</v>
      </c>
    </row>
    <row r="53" spans="1:17" s="10" customFormat="1" x14ac:dyDescent="0.2">
      <c r="A53" s="17"/>
      <c r="B53" s="39" t="s">
        <v>3</v>
      </c>
      <c r="C53" s="26">
        <v>63</v>
      </c>
      <c r="D53" s="26" t="s">
        <v>5</v>
      </c>
      <c r="E53" s="49" t="str">
        <f t="shared" si="19"/>
        <v>ООО "КрасКом"</v>
      </c>
      <c r="F53" s="38" t="str">
        <f t="shared" si="18"/>
        <v>г. Красноярск</v>
      </c>
      <c r="G53" s="26" t="s">
        <v>90</v>
      </c>
      <c r="H53" s="82"/>
      <c r="I53" s="88">
        <v>0.4</v>
      </c>
      <c r="J53" s="23">
        <v>0.27900000000000003</v>
      </c>
      <c r="K53" s="88">
        <f t="shared" si="0"/>
        <v>0.121</v>
      </c>
    </row>
    <row r="54" spans="1:17" s="10" customFormat="1" x14ac:dyDescent="0.2">
      <c r="A54" s="19">
        <f>1+A52</f>
        <v>28</v>
      </c>
      <c r="B54" s="37" t="s">
        <v>3</v>
      </c>
      <c r="C54" s="21">
        <v>64</v>
      </c>
      <c r="D54" s="21" t="s">
        <v>5</v>
      </c>
      <c r="E54" s="19" t="str">
        <f t="shared" si="19"/>
        <v>ООО "КрасКом"</v>
      </c>
      <c r="F54" s="16" t="str">
        <f t="shared" si="18"/>
        <v>г. Красноярск</v>
      </c>
      <c r="G54" s="21" t="s">
        <v>90</v>
      </c>
      <c r="H54" s="71" t="s">
        <v>103</v>
      </c>
      <c r="I54" s="64">
        <v>0.25</v>
      </c>
      <c r="J54" s="19">
        <v>0.182</v>
      </c>
      <c r="K54" s="64">
        <f t="shared" si="0"/>
        <v>6.8000000000000005E-2</v>
      </c>
      <c r="L54" s="22"/>
      <c r="M54" s="22"/>
      <c r="N54" s="22"/>
      <c r="O54" s="22"/>
      <c r="P54" s="22"/>
      <c r="Q54" s="22"/>
    </row>
    <row r="55" spans="1:17" s="10" customFormat="1" x14ac:dyDescent="0.2">
      <c r="A55" s="23"/>
      <c r="B55" s="39" t="s">
        <v>3</v>
      </c>
      <c r="C55" s="26">
        <v>64</v>
      </c>
      <c r="D55" s="26" t="s">
        <v>5</v>
      </c>
      <c r="E55" s="49" t="str">
        <f t="shared" si="19"/>
        <v>ООО "КрасКом"</v>
      </c>
      <c r="F55" s="38" t="str">
        <f t="shared" si="18"/>
        <v>г. Красноярск</v>
      </c>
      <c r="G55" s="26" t="s">
        <v>90</v>
      </c>
      <c r="H55" s="82"/>
      <c r="I55" s="88">
        <v>0.63</v>
      </c>
      <c r="J55" s="23">
        <v>0.39</v>
      </c>
      <c r="K55" s="88">
        <f t="shared" si="0"/>
        <v>0.24</v>
      </c>
      <c r="L55" s="22"/>
      <c r="M55" s="22"/>
      <c r="N55" s="22"/>
      <c r="O55" s="22"/>
      <c r="P55" s="22"/>
      <c r="Q55" s="22"/>
    </row>
    <row r="56" spans="1:17" s="10" customFormat="1" x14ac:dyDescent="0.2">
      <c r="A56" s="19">
        <f t="shared" ref="A56" si="20">1+A54</f>
        <v>29</v>
      </c>
      <c r="B56" s="37" t="s">
        <v>3</v>
      </c>
      <c r="C56" s="21">
        <v>65</v>
      </c>
      <c r="D56" s="21" t="s">
        <v>5</v>
      </c>
      <c r="E56" s="19" t="str">
        <f t="shared" si="19"/>
        <v>ООО "КрасКом"</v>
      </c>
      <c r="F56" s="16" t="str">
        <f t="shared" si="18"/>
        <v>г. Красноярск</v>
      </c>
      <c r="G56" s="48" t="s">
        <v>90</v>
      </c>
      <c r="H56" s="71" t="s">
        <v>135</v>
      </c>
      <c r="I56" s="64">
        <v>1</v>
      </c>
      <c r="J56" s="19">
        <v>0.20799999999999999</v>
      </c>
      <c r="K56" s="64">
        <f t="shared" si="0"/>
        <v>0.79200000000000004</v>
      </c>
    </row>
    <row r="57" spans="1:17" s="10" customFormat="1" x14ac:dyDescent="0.2">
      <c r="A57" s="17"/>
      <c r="B57" s="39" t="s">
        <v>3</v>
      </c>
      <c r="C57" s="26">
        <v>65</v>
      </c>
      <c r="D57" s="26" t="s">
        <v>5</v>
      </c>
      <c r="E57" s="49" t="str">
        <f t="shared" si="19"/>
        <v>ООО "КрасКом"</v>
      </c>
      <c r="F57" s="38" t="str">
        <f t="shared" si="18"/>
        <v>г. Красноярск</v>
      </c>
      <c r="G57" s="26" t="s">
        <v>90</v>
      </c>
      <c r="H57" s="82"/>
      <c r="I57" s="88">
        <v>1</v>
      </c>
      <c r="J57" s="23">
        <v>0.17899999999999999</v>
      </c>
      <c r="K57" s="88">
        <f t="shared" si="0"/>
        <v>0.82099999999999995</v>
      </c>
    </row>
    <row r="58" spans="1:17" s="10" customFormat="1" x14ac:dyDescent="0.2">
      <c r="A58" s="19">
        <f t="shared" ref="A58" si="21">1+A56</f>
        <v>30</v>
      </c>
      <c r="B58" s="41" t="s">
        <v>3</v>
      </c>
      <c r="C58" s="48">
        <v>77</v>
      </c>
      <c r="D58" s="48" t="s">
        <v>5</v>
      </c>
      <c r="E58" s="19" t="str">
        <f>E336</f>
        <v>ООО "КрасКом"</v>
      </c>
      <c r="F58" s="16" t="str">
        <f>F337</f>
        <v>г. Красноярск</v>
      </c>
      <c r="G58" s="21" t="s">
        <v>90</v>
      </c>
      <c r="H58" s="71" t="s">
        <v>31</v>
      </c>
      <c r="I58" s="66">
        <v>0.63</v>
      </c>
      <c r="J58" s="185">
        <v>0.252</v>
      </c>
      <c r="K58" s="66">
        <f t="shared" si="0"/>
        <v>0.378</v>
      </c>
    </row>
    <row r="59" spans="1:17" s="10" customFormat="1" x14ac:dyDescent="0.2">
      <c r="A59" s="23"/>
      <c r="B59" s="39" t="s">
        <v>3</v>
      </c>
      <c r="C59" s="26">
        <v>77</v>
      </c>
      <c r="D59" s="26" t="s">
        <v>5</v>
      </c>
      <c r="E59" s="49" t="str">
        <f>E337</f>
        <v>ООО "КрасКом"</v>
      </c>
      <c r="F59" s="38" t="str">
        <f>F58</f>
        <v>г. Красноярск</v>
      </c>
      <c r="G59" s="26" t="s">
        <v>90</v>
      </c>
      <c r="H59" s="82"/>
      <c r="I59" s="85">
        <v>0.4</v>
      </c>
      <c r="J59" s="187">
        <v>0.11700000000000001</v>
      </c>
      <c r="K59" s="85">
        <f t="shared" si="0"/>
        <v>0.28300000000000003</v>
      </c>
    </row>
    <row r="60" spans="1:17" s="10" customFormat="1" x14ac:dyDescent="0.2">
      <c r="A60" s="97">
        <f t="shared" ref="A60" si="22">1+A58</f>
        <v>31</v>
      </c>
      <c r="B60" s="103" t="s">
        <v>28</v>
      </c>
      <c r="C60" s="159">
        <v>102</v>
      </c>
      <c r="D60" s="159" t="s">
        <v>5</v>
      </c>
      <c r="E60" s="97" t="str">
        <f>E139</f>
        <v>ООО "КрасКом"</v>
      </c>
      <c r="F60" s="102" t="str">
        <f>F140</f>
        <v>г. Красноярск</v>
      </c>
      <c r="G60" s="159" t="s">
        <v>90</v>
      </c>
      <c r="H60" s="131" t="s">
        <v>187</v>
      </c>
      <c r="I60" s="99">
        <v>1</v>
      </c>
      <c r="J60" s="99">
        <v>0.65800000000000003</v>
      </c>
      <c r="K60" s="99">
        <f t="shared" si="0"/>
        <v>0.34199999999999997</v>
      </c>
    </row>
    <row r="61" spans="1:17" s="10" customFormat="1" x14ac:dyDescent="0.2">
      <c r="A61" s="105"/>
      <c r="B61" s="106" t="s">
        <v>28</v>
      </c>
      <c r="C61" s="160">
        <v>102</v>
      </c>
      <c r="D61" s="160" t="s">
        <v>5</v>
      </c>
      <c r="E61" s="100" t="str">
        <f>E140</f>
        <v>ООО "КрасКом"</v>
      </c>
      <c r="F61" s="105" t="str">
        <f>F60</f>
        <v>г. Красноярск</v>
      </c>
      <c r="G61" s="160" t="s">
        <v>90</v>
      </c>
      <c r="H61" s="134"/>
      <c r="I61" s="101">
        <v>1</v>
      </c>
      <c r="J61" s="101">
        <v>0.45700000000000002</v>
      </c>
      <c r="K61" s="101">
        <f t="shared" si="0"/>
        <v>0.54299999999999993</v>
      </c>
    </row>
    <row r="62" spans="1:17" x14ac:dyDescent="0.2">
      <c r="A62" s="30">
        <f>1+A60</f>
        <v>32</v>
      </c>
      <c r="B62" s="44" t="s">
        <v>28</v>
      </c>
      <c r="C62" s="46">
        <v>128</v>
      </c>
      <c r="D62" s="46">
        <v>6</v>
      </c>
      <c r="E62" s="30" t="str">
        <f>E344</f>
        <v>ООО "КрасКом"</v>
      </c>
      <c r="F62" s="188" t="str">
        <f>F345</f>
        <v>г. Красноярск</v>
      </c>
      <c r="G62" s="46" t="s">
        <v>90</v>
      </c>
      <c r="H62" s="72" t="s">
        <v>159</v>
      </c>
      <c r="I62" s="62">
        <v>0</v>
      </c>
      <c r="J62" s="30">
        <v>2.2400000000000002</v>
      </c>
      <c r="K62" s="62"/>
    </row>
    <row r="63" spans="1:17" s="10" customFormat="1" x14ac:dyDescent="0.2">
      <c r="A63" s="19">
        <f>1+A62</f>
        <v>33</v>
      </c>
      <c r="B63" s="37" t="s">
        <v>3</v>
      </c>
      <c r="C63" s="21">
        <v>535</v>
      </c>
      <c r="D63" s="1" t="s">
        <v>5</v>
      </c>
      <c r="E63" s="19" t="str">
        <f>E360</f>
        <v>ООО "КрасКом"</v>
      </c>
      <c r="F63" s="16" t="str">
        <f>F361</f>
        <v>г. Красноярск</v>
      </c>
      <c r="G63" s="21" t="s">
        <v>90</v>
      </c>
      <c r="H63" s="71" t="s">
        <v>136</v>
      </c>
      <c r="I63" s="64">
        <v>0.25</v>
      </c>
      <c r="J63" s="19">
        <v>0.08</v>
      </c>
      <c r="K63" s="64">
        <f t="shared" si="0"/>
        <v>0.16999999999999998</v>
      </c>
    </row>
    <row r="64" spans="1:17" s="10" customFormat="1" x14ac:dyDescent="0.2">
      <c r="A64" s="23"/>
      <c r="B64" s="39" t="s">
        <v>3</v>
      </c>
      <c r="C64" s="26">
        <v>535</v>
      </c>
      <c r="D64" s="3" t="s">
        <v>5</v>
      </c>
      <c r="E64" s="23" t="str">
        <f>E361</f>
        <v>ООО "КрасКом"</v>
      </c>
      <c r="F64" s="17" t="str">
        <f>F63</f>
        <v>г. Красноярск</v>
      </c>
      <c r="G64" s="26" t="s">
        <v>90</v>
      </c>
      <c r="H64" s="82"/>
      <c r="I64" s="88">
        <v>0.25</v>
      </c>
      <c r="J64" s="23">
        <v>0.10299999999999999</v>
      </c>
      <c r="K64" s="88">
        <f t="shared" si="0"/>
        <v>0.14700000000000002</v>
      </c>
    </row>
    <row r="65" spans="1:17" s="10" customFormat="1" x14ac:dyDescent="0.2">
      <c r="A65" s="19">
        <f>1+A63</f>
        <v>34</v>
      </c>
      <c r="B65" s="37" t="s">
        <v>3</v>
      </c>
      <c r="C65" s="21">
        <v>538</v>
      </c>
      <c r="D65" s="1" t="s">
        <v>5</v>
      </c>
      <c r="E65" s="19" t="str">
        <f>E362</f>
        <v>ООО "КрасКом"</v>
      </c>
      <c r="F65" s="16" t="str">
        <f>F363</f>
        <v>г. Красноярск</v>
      </c>
      <c r="G65" s="21" t="s">
        <v>90</v>
      </c>
      <c r="H65" s="71" t="s">
        <v>137</v>
      </c>
      <c r="I65" s="64">
        <v>0.25</v>
      </c>
      <c r="J65" s="19">
        <v>0.115</v>
      </c>
      <c r="K65" s="64">
        <f t="shared" si="0"/>
        <v>0.13500000000000001</v>
      </c>
    </row>
    <row r="66" spans="1:17" s="10" customFormat="1" x14ac:dyDescent="0.2">
      <c r="A66" s="23"/>
      <c r="B66" s="39" t="s">
        <v>3</v>
      </c>
      <c r="C66" s="26">
        <v>538</v>
      </c>
      <c r="D66" s="3" t="s">
        <v>5</v>
      </c>
      <c r="E66" s="23" t="str">
        <f>E363</f>
        <v>ООО "КрасКом"</v>
      </c>
      <c r="F66" s="17" t="str">
        <f>F65</f>
        <v>г. Красноярск</v>
      </c>
      <c r="G66" s="26" t="s">
        <v>90</v>
      </c>
      <c r="H66" s="82"/>
      <c r="I66" s="88">
        <v>0.25</v>
      </c>
      <c r="J66" s="23">
        <v>9.8000000000000004E-2</v>
      </c>
      <c r="K66" s="88">
        <f t="shared" si="0"/>
        <v>0.152</v>
      </c>
    </row>
    <row r="67" spans="1:17" s="10" customFormat="1" x14ac:dyDescent="0.2">
      <c r="A67" s="16">
        <f>1+A65</f>
        <v>35</v>
      </c>
      <c r="B67" s="37" t="s">
        <v>3</v>
      </c>
      <c r="C67" s="21">
        <v>593</v>
      </c>
      <c r="D67" s="1" t="s">
        <v>5</v>
      </c>
      <c r="E67" s="19" t="str">
        <f>E369</f>
        <v>ООО "КрасКом"</v>
      </c>
      <c r="F67" s="16" t="str">
        <f>F370</f>
        <v>г. Красноярск</v>
      </c>
      <c r="G67" s="21" t="s">
        <v>90</v>
      </c>
      <c r="H67" s="71" t="s">
        <v>138</v>
      </c>
      <c r="I67" s="64">
        <v>0.63</v>
      </c>
      <c r="J67" s="19">
        <v>0.39600000000000002</v>
      </c>
      <c r="K67" s="64">
        <f t="shared" si="0"/>
        <v>0.23399999999999999</v>
      </c>
    </row>
    <row r="68" spans="1:17" s="10" customFormat="1" x14ac:dyDescent="0.2">
      <c r="A68" s="23"/>
      <c r="B68" s="39" t="s">
        <v>3</v>
      </c>
      <c r="C68" s="26">
        <v>593</v>
      </c>
      <c r="D68" s="3" t="s">
        <v>5</v>
      </c>
      <c r="E68" s="23" t="str">
        <f>E370</f>
        <v>ООО "КрасКом"</v>
      </c>
      <c r="F68" s="17" t="str">
        <f>F67</f>
        <v>г. Красноярск</v>
      </c>
      <c r="G68" s="26" t="s">
        <v>90</v>
      </c>
      <c r="H68" s="82"/>
      <c r="I68" s="88">
        <v>0.63</v>
      </c>
      <c r="J68" s="23">
        <v>0.40699999999999997</v>
      </c>
      <c r="K68" s="88">
        <f t="shared" si="0"/>
        <v>0.22300000000000003</v>
      </c>
    </row>
    <row r="69" spans="1:17" s="10" customFormat="1" x14ac:dyDescent="0.2">
      <c r="A69" s="97">
        <f>1+A67</f>
        <v>36</v>
      </c>
      <c r="B69" s="103" t="s">
        <v>3</v>
      </c>
      <c r="C69" s="159">
        <v>601</v>
      </c>
      <c r="D69" s="159" t="s">
        <v>5</v>
      </c>
      <c r="E69" s="97" t="str">
        <f>E377</f>
        <v>ООО "КрасКом"</v>
      </c>
      <c r="F69" s="102" t="str">
        <f>F378</f>
        <v>г. Красноярск</v>
      </c>
      <c r="G69" s="159" t="s">
        <v>90</v>
      </c>
      <c r="H69" s="131" t="s">
        <v>177</v>
      </c>
      <c r="I69" s="99">
        <v>0.32</v>
      </c>
      <c r="J69" s="99">
        <v>0.192</v>
      </c>
      <c r="K69" s="224">
        <f t="shared" si="0"/>
        <v>0.128</v>
      </c>
    </row>
    <row r="70" spans="1:17" s="10" customFormat="1" x14ac:dyDescent="0.2">
      <c r="A70" s="105"/>
      <c r="B70" s="106" t="s">
        <v>3</v>
      </c>
      <c r="C70" s="160">
        <v>601</v>
      </c>
      <c r="D70" s="160" t="s">
        <v>5</v>
      </c>
      <c r="E70" s="100" t="str">
        <f>E378</f>
        <v>ООО "КрасКом"</v>
      </c>
      <c r="F70" s="105" t="str">
        <f t="shared" ref="F70:F83" si="23">F69</f>
        <v>г. Красноярск</v>
      </c>
      <c r="G70" s="160" t="s">
        <v>90</v>
      </c>
      <c r="H70" s="134"/>
      <c r="I70" s="101">
        <v>0.4</v>
      </c>
      <c r="J70" s="101">
        <v>0.24</v>
      </c>
      <c r="K70" s="232">
        <f t="shared" ref="K70:K133" si="24">I70-J70</f>
        <v>0.16000000000000003</v>
      </c>
    </row>
    <row r="71" spans="1:17" x14ac:dyDescent="0.2">
      <c r="A71" s="97">
        <f t="shared" ref="A71" si="25">1+A69</f>
        <v>37</v>
      </c>
      <c r="B71" s="103" t="s">
        <v>3</v>
      </c>
      <c r="C71" s="159">
        <v>603</v>
      </c>
      <c r="D71" s="159" t="s">
        <v>5</v>
      </c>
      <c r="E71" s="97" t="str">
        <f t="shared" ref="E71:E83" si="26">E69</f>
        <v>ООО "КрасКом"</v>
      </c>
      <c r="F71" s="102" t="str">
        <f t="shared" si="23"/>
        <v>г. Красноярск</v>
      </c>
      <c r="G71" s="159" t="s">
        <v>90</v>
      </c>
      <c r="H71" s="131" t="s">
        <v>177</v>
      </c>
      <c r="I71" s="99">
        <v>0.25</v>
      </c>
      <c r="J71" s="99">
        <v>0.1</v>
      </c>
      <c r="K71" s="224">
        <f t="shared" si="24"/>
        <v>0.15</v>
      </c>
      <c r="L71" s="10"/>
      <c r="M71" s="10"/>
      <c r="N71" s="10"/>
      <c r="O71" s="10"/>
      <c r="P71" s="10"/>
      <c r="Q71" s="10"/>
    </row>
    <row r="72" spans="1:17" s="10" customFormat="1" x14ac:dyDescent="0.2">
      <c r="A72" s="100"/>
      <c r="B72" s="106" t="s">
        <v>3</v>
      </c>
      <c r="C72" s="160">
        <v>603</v>
      </c>
      <c r="D72" s="160" t="s">
        <v>5</v>
      </c>
      <c r="E72" s="100" t="str">
        <f t="shared" si="26"/>
        <v>ООО "КрасКом"</v>
      </c>
      <c r="F72" s="105" t="str">
        <f t="shared" si="23"/>
        <v>г. Красноярск</v>
      </c>
      <c r="G72" s="160" t="s">
        <v>90</v>
      </c>
      <c r="H72" s="134"/>
      <c r="I72" s="101">
        <v>0.25</v>
      </c>
      <c r="J72" s="101">
        <v>0.123</v>
      </c>
      <c r="K72" s="232">
        <f t="shared" si="24"/>
        <v>0.127</v>
      </c>
    </row>
    <row r="73" spans="1:17" s="10" customFormat="1" x14ac:dyDescent="0.2">
      <c r="A73" s="97">
        <f t="shared" ref="A73" si="27">1+A71</f>
        <v>38</v>
      </c>
      <c r="B73" s="103" t="s">
        <v>3</v>
      </c>
      <c r="C73" s="159">
        <v>604</v>
      </c>
      <c r="D73" s="159" t="s">
        <v>5</v>
      </c>
      <c r="E73" s="97" t="str">
        <f t="shared" si="26"/>
        <v>ООО "КрасКом"</v>
      </c>
      <c r="F73" s="102" t="str">
        <f t="shared" si="23"/>
        <v>г. Красноярск</v>
      </c>
      <c r="G73" s="159" t="s">
        <v>90</v>
      </c>
      <c r="H73" s="131" t="s">
        <v>177</v>
      </c>
      <c r="I73" s="99">
        <v>0.4</v>
      </c>
      <c r="J73" s="99">
        <v>0.24</v>
      </c>
      <c r="K73" s="224">
        <f t="shared" si="24"/>
        <v>0.16000000000000003</v>
      </c>
    </row>
    <row r="74" spans="1:17" s="22" customFormat="1" x14ac:dyDescent="0.2">
      <c r="A74" s="105"/>
      <c r="B74" s="106" t="s">
        <v>3</v>
      </c>
      <c r="C74" s="160">
        <v>604</v>
      </c>
      <c r="D74" s="107" t="s">
        <v>5</v>
      </c>
      <c r="E74" s="100" t="str">
        <f t="shared" si="26"/>
        <v>ООО "КрасКом"</v>
      </c>
      <c r="F74" s="105" t="str">
        <f t="shared" si="23"/>
        <v>г. Красноярск</v>
      </c>
      <c r="G74" s="160" t="s">
        <v>90</v>
      </c>
      <c r="H74" s="134"/>
      <c r="I74" s="101">
        <v>0.4</v>
      </c>
      <c r="J74" s="101">
        <v>0.25600000000000001</v>
      </c>
      <c r="K74" s="232">
        <f t="shared" si="24"/>
        <v>0.14400000000000002</v>
      </c>
      <c r="L74" s="10"/>
      <c r="M74" s="10"/>
      <c r="N74" s="10"/>
      <c r="O74" s="10"/>
      <c r="P74" s="10"/>
      <c r="Q74" s="10"/>
    </row>
    <row r="75" spans="1:17" s="22" customFormat="1" x14ac:dyDescent="0.2">
      <c r="A75" s="23">
        <f>1+A73</f>
        <v>39</v>
      </c>
      <c r="B75" s="39" t="s">
        <v>3</v>
      </c>
      <c r="C75" s="26">
        <v>607</v>
      </c>
      <c r="D75" s="3" t="s">
        <v>5</v>
      </c>
      <c r="E75" s="49" t="str">
        <f t="shared" si="26"/>
        <v>ООО "КрасКом"</v>
      </c>
      <c r="F75" s="38" t="str">
        <f t="shared" si="23"/>
        <v>г. Красноярск</v>
      </c>
      <c r="G75" s="26" t="s">
        <v>90</v>
      </c>
      <c r="H75" s="82" t="s">
        <v>139</v>
      </c>
      <c r="I75" s="87">
        <v>0.25</v>
      </c>
      <c r="J75" s="49">
        <v>0.11</v>
      </c>
      <c r="K75" s="225">
        <f t="shared" si="24"/>
        <v>0.14000000000000001</v>
      </c>
      <c r="L75" s="33"/>
      <c r="M75" s="33"/>
      <c r="N75" s="33"/>
      <c r="O75" s="33"/>
      <c r="P75" s="33"/>
      <c r="Q75" s="33"/>
    </row>
    <row r="76" spans="1:17" s="22" customFormat="1" x14ac:dyDescent="0.2">
      <c r="A76" s="188">
        <f>1+A75</f>
        <v>40</v>
      </c>
      <c r="B76" s="44" t="s">
        <v>3</v>
      </c>
      <c r="C76" s="46">
        <v>608</v>
      </c>
      <c r="D76" s="46" t="s">
        <v>5</v>
      </c>
      <c r="E76" s="30" t="str">
        <f t="shared" si="26"/>
        <v>ООО "КрасКом"</v>
      </c>
      <c r="F76" s="188" t="str">
        <f t="shared" si="23"/>
        <v>г. Красноярск</v>
      </c>
      <c r="G76" s="46" t="s">
        <v>90</v>
      </c>
      <c r="H76" s="72" t="s">
        <v>140</v>
      </c>
      <c r="I76" s="68">
        <v>0.25</v>
      </c>
      <c r="J76" s="188">
        <v>9.8000000000000004E-2</v>
      </c>
      <c r="K76" s="62">
        <f t="shared" si="24"/>
        <v>0.152</v>
      </c>
      <c r="L76" s="33"/>
      <c r="M76" s="33"/>
      <c r="N76" s="33"/>
      <c r="O76" s="33"/>
      <c r="P76" s="33"/>
      <c r="Q76" s="33"/>
    </row>
    <row r="77" spans="1:17" s="22" customFormat="1" x14ac:dyDescent="0.2">
      <c r="A77" s="188">
        <f>1+A76</f>
        <v>41</v>
      </c>
      <c r="B77" s="39" t="s">
        <v>3</v>
      </c>
      <c r="C77" s="26">
        <v>609</v>
      </c>
      <c r="D77" s="26" t="s">
        <v>5</v>
      </c>
      <c r="E77" s="49" t="str">
        <f t="shared" si="26"/>
        <v>ООО "КрасКом"</v>
      </c>
      <c r="F77" s="38" t="str">
        <f t="shared" si="23"/>
        <v>г. Красноярск</v>
      </c>
      <c r="G77" s="48" t="s">
        <v>90</v>
      </c>
      <c r="H77" s="82" t="s">
        <v>141</v>
      </c>
      <c r="I77" s="86">
        <v>0.4</v>
      </c>
      <c r="J77" s="38">
        <v>0.23200000000000001</v>
      </c>
      <c r="K77" s="87">
        <f t="shared" si="24"/>
        <v>0.16800000000000001</v>
      </c>
      <c r="L77" s="33"/>
      <c r="M77" s="33"/>
      <c r="N77" s="33"/>
      <c r="O77" s="33"/>
      <c r="P77" s="33"/>
      <c r="Q77" s="33"/>
    </row>
    <row r="78" spans="1:17" s="34" customFormat="1" x14ac:dyDescent="0.2">
      <c r="A78" s="16">
        <f>1+A77</f>
        <v>42</v>
      </c>
      <c r="B78" s="37" t="s">
        <v>3</v>
      </c>
      <c r="C78" s="21">
        <v>610</v>
      </c>
      <c r="D78" s="21" t="s">
        <v>5</v>
      </c>
      <c r="E78" s="19" t="str">
        <f t="shared" si="26"/>
        <v>ООО "КрасКом"</v>
      </c>
      <c r="F78" s="16" t="str">
        <f t="shared" si="23"/>
        <v>г. Красноярск</v>
      </c>
      <c r="G78" s="21" t="s">
        <v>90</v>
      </c>
      <c r="H78" s="71" t="s">
        <v>142</v>
      </c>
      <c r="I78" s="67">
        <v>0.63</v>
      </c>
      <c r="J78" s="16">
        <v>0.40300000000000002</v>
      </c>
      <c r="K78" s="64">
        <f t="shared" si="24"/>
        <v>0.22699999999999998</v>
      </c>
      <c r="L78" s="10"/>
      <c r="M78" s="10"/>
      <c r="N78" s="10"/>
      <c r="O78" s="10"/>
      <c r="P78" s="10"/>
      <c r="Q78" s="10"/>
    </row>
    <row r="79" spans="1:17" s="10" customFormat="1" x14ac:dyDescent="0.2">
      <c r="A79" s="17"/>
      <c r="B79" s="39" t="s">
        <v>3</v>
      </c>
      <c r="C79" s="26">
        <v>610</v>
      </c>
      <c r="D79" s="26" t="s">
        <v>5</v>
      </c>
      <c r="E79" s="23" t="str">
        <f t="shared" si="26"/>
        <v>ООО "КрасКом"</v>
      </c>
      <c r="F79" s="17" t="str">
        <f t="shared" si="23"/>
        <v>г. Красноярск</v>
      </c>
      <c r="G79" s="26" t="s">
        <v>90</v>
      </c>
      <c r="H79" s="82"/>
      <c r="I79" s="88">
        <v>0.4</v>
      </c>
      <c r="J79" s="23">
        <v>0.23599999999999999</v>
      </c>
      <c r="K79" s="88">
        <f t="shared" si="24"/>
        <v>0.16400000000000003</v>
      </c>
    </row>
    <row r="80" spans="1:17" s="10" customFormat="1" x14ac:dyDescent="0.2">
      <c r="A80" s="17">
        <f>1+A78</f>
        <v>43</v>
      </c>
      <c r="B80" s="39" t="s">
        <v>3</v>
      </c>
      <c r="C80" s="26">
        <v>613</v>
      </c>
      <c r="D80" s="26" t="s">
        <v>5</v>
      </c>
      <c r="E80" s="23" t="str">
        <f t="shared" si="26"/>
        <v>ООО "КрасКом"</v>
      </c>
      <c r="F80" s="17" t="str">
        <f t="shared" si="23"/>
        <v>г. Красноярск</v>
      </c>
      <c r="G80" s="26" t="s">
        <v>90</v>
      </c>
      <c r="H80" s="82" t="s">
        <v>143</v>
      </c>
      <c r="I80" s="88">
        <v>1</v>
      </c>
      <c r="J80" s="23">
        <v>0.623</v>
      </c>
      <c r="K80" s="88">
        <f t="shared" si="24"/>
        <v>0.377</v>
      </c>
      <c r="L80" s="33"/>
      <c r="M80" s="33"/>
      <c r="N80" s="33"/>
      <c r="O80" s="33"/>
      <c r="P80" s="33"/>
      <c r="Q80" s="33"/>
    </row>
    <row r="81" spans="1:17" x14ac:dyDescent="0.2">
      <c r="A81" s="188">
        <f>1+A80</f>
        <v>44</v>
      </c>
      <c r="B81" s="44" t="s">
        <v>3</v>
      </c>
      <c r="C81" s="46">
        <v>614</v>
      </c>
      <c r="D81" s="46" t="s">
        <v>5</v>
      </c>
      <c r="E81" s="19" t="str">
        <f t="shared" si="26"/>
        <v>ООО "КрасКом"</v>
      </c>
      <c r="F81" s="16" t="str">
        <f t="shared" si="23"/>
        <v>г. Красноярск</v>
      </c>
      <c r="G81" s="21" t="s">
        <v>90</v>
      </c>
      <c r="H81" s="72" t="s">
        <v>144</v>
      </c>
      <c r="I81" s="62">
        <v>0.4</v>
      </c>
      <c r="J81" s="30">
        <f>0.34+0.03</f>
        <v>0.37</v>
      </c>
      <c r="K81" s="62">
        <f t="shared" si="24"/>
        <v>3.0000000000000027E-2</v>
      </c>
    </row>
    <row r="82" spans="1:17" x14ac:dyDescent="0.2">
      <c r="A82" s="16">
        <f>1+A81</f>
        <v>45</v>
      </c>
      <c r="B82" s="37" t="s">
        <v>3</v>
      </c>
      <c r="C82" s="21">
        <v>616</v>
      </c>
      <c r="D82" s="21" t="s">
        <v>5</v>
      </c>
      <c r="E82" s="19" t="str">
        <f t="shared" si="26"/>
        <v>ООО "КрасКом"</v>
      </c>
      <c r="F82" s="16" t="str">
        <f t="shared" si="23"/>
        <v>г. Красноярск</v>
      </c>
      <c r="G82" s="21" t="s">
        <v>90</v>
      </c>
      <c r="H82" s="71" t="s">
        <v>145</v>
      </c>
      <c r="I82" s="64">
        <v>0.18</v>
      </c>
      <c r="J82" s="19">
        <v>0.14000000000000001</v>
      </c>
      <c r="K82" s="64">
        <f t="shared" si="24"/>
        <v>3.999999999999998E-2</v>
      </c>
      <c r="L82" s="10"/>
      <c r="M82" s="10"/>
      <c r="N82" s="10"/>
      <c r="O82" s="10"/>
      <c r="P82" s="10"/>
      <c r="Q82" s="10"/>
    </row>
    <row r="83" spans="1:17" s="10" customFormat="1" x14ac:dyDescent="0.2">
      <c r="A83" s="17"/>
      <c r="B83" s="39" t="s">
        <v>3</v>
      </c>
      <c r="C83" s="26">
        <v>616</v>
      </c>
      <c r="D83" s="26" t="s">
        <v>5</v>
      </c>
      <c r="E83" s="23" t="str">
        <f t="shared" si="26"/>
        <v>ООО "КрасКом"</v>
      </c>
      <c r="F83" s="17" t="str">
        <f t="shared" si="23"/>
        <v>г. Красноярск</v>
      </c>
      <c r="G83" s="26" t="s">
        <v>90</v>
      </c>
      <c r="H83" s="82"/>
      <c r="I83" s="88">
        <v>0.32</v>
      </c>
      <c r="J83" s="23">
        <v>0.24299999999999999</v>
      </c>
      <c r="K83" s="88">
        <f t="shared" si="24"/>
        <v>7.7000000000000013E-2</v>
      </c>
    </row>
    <row r="84" spans="1:17" x14ac:dyDescent="0.2">
      <c r="A84" s="19">
        <f>1+A82</f>
        <v>46</v>
      </c>
      <c r="B84" s="37" t="s">
        <v>3</v>
      </c>
      <c r="C84" s="21">
        <v>624</v>
      </c>
      <c r="D84" s="21" t="s">
        <v>5</v>
      </c>
      <c r="E84" s="19" t="str">
        <f>E83</f>
        <v>ООО "КрасКом"</v>
      </c>
      <c r="F84" s="16" t="str">
        <f>F213</f>
        <v>г. Красноярск</v>
      </c>
      <c r="G84" s="21" t="s">
        <v>90</v>
      </c>
      <c r="H84" s="54" t="s">
        <v>104</v>
      </c>
      <c r="I84" s="64">
        <v>0.4</v>
      </c>
      <c r="J84" s="19">
        <v>0.28399999999999997</v>
      </c>
      <c r="K84" s="64">
        <f t="shared" si="24"/>
        <v>0.11600000000000005</v>
      </c>
      <c r="L84" s="22"/>
      <c r="M84" s="22"/>
      <c r="N84" s="22"/>
      <c r="O84" s="22"/>
      <c r="P84" s="22"/>
      <c r="Q84" s="22"/>
    </row>
    <row r="85" spans="1:17" s="10" customFormat="1" x14ac:dyDescent="0.2">
      <c r="A85" s="23"/>
      <c r="B85" s="39" t="s">
        <v>3</v>
      </c>
      <c r="C85" s="26">
        <v>624</v>
      </c>
      <c r="D85" s="26" t="s">
        <v>5</v>
      </c>
      <c r="E85" s="23" t="str">
        <f>E213</f>
        <v>ООО "КрасКом"</v>
      </c>
      <c r="F85" s="17" t="str">
        <f t="shared" ref="F85:F96" si="28">F84</f>
        <v>г. Красноярск</v>
      </c>
      <c r="G85" s="26" t="s">
        <v>90</v>
      </c>
      <c r="H85" s="82"/>
      <c r="I85" s="88">
        <v>0.4</v>
      </c>
      <c r="J85" s="23">
        <v>0.26800000000000002</v>
      </c>
      <c r="K85" s="88">
        <f t="shared" si="24"/>
        <v>0.13200000000000001</v>
      </c>
      <c r="L85" s="22"/>
      <c r="M85" s="22"/>
      <c r="N85" s="22"/>
      <c r="O85" s="22"/>
      <c r="P85" s="22"/>
      <c r="Q85" s="22"/>
    </row>
    <row r="86" spans="1:17" s="10" customFormat="1" x14ac:dyDescent="0.2">
      <c r="A86" s="23">
        <f>1+A84</f>
        <v>47</v>
      </c>
      <c r="B86" s="39" t="s">
        <v>146</v>
      </c>
      <c r="C86" s="26">
        <v>627</v>
      </c>
      <c r="D86" s="26" t="s">
        <v>5</v>
      </c>
      <c r="E86" s="49" t="str">
        <f t="shared" ref="E86:E96" si="29">E84</f>
        <v>ООО "КрасКом"</v>
      </c>
      <c r="F86" s="38" t="str">
        <f t="shared" si="28"/>
        <v>г. Красноярск</v>
      </c>
      <c r="G86" s="26" t="s">
        <v>90</v>
      </c>
      <c r="H86" s="82" t="s">
        <v>147</v>
      </c>
      <c r="I86" s="88">
        <v>0.4</v>
      </c>
      <c r="J86" s="23">
        <v>0.17199999999999999</v>
      </c>
      <c r="K86" s="88">
        <f t="shared" si="24"/>
        <v>0.22800000000000004</v>
      </c>
      <c r="L86" s="33"/>
      <c r="M86" s="33"/>
      <c r="N86" s="33"/>
      <c r="O86" s="33"/>
      <c r="P86" s="33"/>
      <c r="Q86" s="33"/>
    </row>
    <row r="87" spans="1:17" s="10" customFormat="1" x14ac:dyDescent="0.2">
      <c r="A87" s="19">
        <f>1+A86</f>
        <v>48</v>
      </c>
      <c r="B87" s="37" t="s">
        <v>3</v>
      </c>
      <c r="C87" s="21">
        <v>654</v>
      </c>
      <c r="D87" s="21" t="s">
        <v>5</v>
      </c>
      <c r="E87" s="19" t="str">
        <f t="shared" si="29"/>
        <v>ООО "КрасКом"</v>
      </c>
      <c r="F87" s="16" t="str">
        <f t="shared" si="28"/>
        <v>г. Красноярск</v>
      </c>
      <c r="G87" s="21" t="s">
        <v>90</v>
      </c>
      <c r="H87" s="71" t="s">
        <v>148</v>
      </c>
      <c r="I87" s="64">
        <v>0.25</v>
      </c>
      <c r="J87" s="19">
        <v>0.13300000000000001</v>
      </c>
      <c r="K87" s="64">
        <f t="shared" si="24"/>
        <v>0.11699999999999999</v>
      </c>
    </row>
    <row r="88" spans="1:17" s="10" customFormat="1" x14ac:dyDescent="0.2">
      <c r="A88" s="23"/>
      <c r="B88" s="41" t="s">
        <v>3</v>
      </c>
      <c r="C88" s="48">
        <v>654</v>
      </c>
      <c r="D88" s="26" t="s">
        <v>5</v>
      </c>
      <c r="E88" s="49" t="str">
        <f t="shared" si="29"/>
        <v>ООО "КрасКом"</v>
      </c>
      <c r="F88" s="38" t="str">
        <f t="shared" si="28"/>
        <v>г. Красноярск</v>
      </c>
      <c r="G88" s="26" t="s">
        <v>90</v>
      </c>
      <c r="H88" s="82"/>
      <c r="I88" s="88">
        <v>0.25</v>
      </c>
      <c r="J88" s="23">
        <v>0.11799999999999999</v>
      </c>
      <c r="K88" s="88">
        <f t="shared" si="24"/>
        <v>0.13200000000000001</v>
      </c>
    </row>
    <row r="89" spans="1:17" s="10" customFormat="1" x14ac:dyDescent="0.2">
      <c r="A89" s="16">
        <f>1+A87</f>
        <v>49</v>
      </c>
      <c r="B89" s="37" t="s">
        <v>3</v>
      </c>
      <c r="C89" s="21">
        <v>655</v>
      </c>
      <c r="D89" s="21" t="s">
        <v>5</v>
      </c>
      <c r="E89" s="19" t="str">
        <f t="shared" si="29"/>
        <v>ООО "КрасКом"</v>
      </c>
      <c r="F89" s="16" t="str">
        <f t="shared" si="28"/>
        <v>г. Красноярск</v>
      </c>
      <c r="G89" s="21" t="s">
        <v>90</v>
      </c>
      <c r="H89" s="71" t="s">
        <v>105</v>
      </c>
      <c r="I89" s="64">
        <v>0.4</v>
      </c>
      <c r="J89" s="19">
        <v>0.26400000000000001</v>
      </c>
      <c r="K89" s="64">
        <f t="shared" si="24"/>
        <v>0.13600000000000001</v>
      </c>
      <c r="L89" s="22"/>
      <c r="M89" s="22"/>
      <c r="N89" s="22"/>
      <c r="O89" s="22"/>
      <c r="P89" s="22"/>
      <c r="Q89" s="22"/>
    </row>
    <row r="90" spans="1:17" s="10" customFormat="1" x14ac:dyDescent="0.2">
      <c r="A90" s="17"/>
      <c r="B90" s="41" t="s">
        <v>3</v>
      </c>
      <c r="C90" s="48">
        <v>655</v>
      </c>
      <c r="D90" s="26" t="s">
        <v>5</v>
      </c>
      <c r="E90" s="49" t="str">
        <f t="shared" si="29"/>
        <v>ООО "КрасКом"</v>
      </c>
      <c r="F90" s="38" t="str">
        <f t="shared" si="28"/>
        <v>г. Красноярск</v>
      </c>
      <c r="G90" s="26" t="s">
        <v>90</v>
      </c>
      <c r="H90" s="82"/>
      <c r="I90" s="88">
        <v>0.4</v>
      </c>
      <c r="J90" s="23">
        <v>0.23300000000000001</v>
      </c>
      <c r="K90" s="88">
        <f t="shared" si="24"/>
        <v>0.16700000000000001</v>
      </c>
      <c r="L90" s="22"/>
      <c r="M90" s="22"/>
      <c r="N90" s="22"/>
      <c r="O90" s="22"/>
      <c r="P90" s="22"/>
      <c r="Q90" s="22"/>
    </row>
    <row r="91" spans="1:17" s="10" customFormat="1" x14ac:dyDescent="0.2">
      <c r="A91" s="19">
        <f t="shared" ref="A91" si="30">1+A89</f>
        <v>50</v>
      </c>
      <c r="B91" s="37" t="s">
        <v>3</v>
      </c>
      <c r="C91" s="21">
        <v>656</v>
      </c>
      <c r="D91" s="21" t="s">
        <v>5</v>
      </c>
      <c r="E91" s="19" t="str">
        <f t="shared" si="29"/>
        <v>ООО "КрасКом"</v>
      </c>
      <c r="F91" s="16" t="str">
        <f t="shared" si="28"/>
        <v>г. Красноярск</v>
      </c>
      <c r="G91" s="21" t="s">
        <v>90</v>
      </c>
      <c r="H91" s="71" t="s">
        <v>149</v>
      </c>
      <c r="I91" s="64">
        <v>0.63</v>
      </c>
      <c r="J91" s="19">
        <v>0.27700000000000002</v>
      </c>
      <c r="K91" s="64">
        <f t="shared" si="24"/>
        <v>0.35299999999999998</v>
      </c>
    </row>
    <row r="92" spans="1:17" s="10" customFormat="1" x14ac:dyDescent="0.2">
      <c r="A92" s="23"/>
      <c r="B92" s="39" t="s">
        <v>3</v>
      </c>
      <c r="C92" s="26">
        <v>656</v>
      </c>
      <c r="D92" s="26" t="s">
        <v>5</v>
      </c>
      <c r="E92" s="49" t="str">
        <f t="shared" si="29"/>
        <v>ООО "КрасКом"</v>
      </c>
      <c r="F92" s="38" t="str">
        <f t="shared" si="28"/>
        <v>г. Красноярск</v>
      </c>
      <c r="G92" s="26" t="s">
        <v>90</v>
      </c>
      <c r="H92" s="55"/>
      <c r="I92" s="88">
        <v>0.63</v>
      </c>
      <c r="J92" s="23">
        <v>0.23799999999999999</v>
      </c>
      <c r="K92" s="88">
        <f t="shared" si="24"/>
        <v>0.39200000000000002</v>
      </c>
    </row>
    <row r="93" spans="1:17" s="10" customFormat="1" x14ac:dyDescent="0.2">
      <c r="A93" s="16">
        <f t="shared" ref="A93" si="31">1+A91</f>
        <v>51</v>
      </c>
      <c r="B93" s="37" t="s">
        <v>3</v>
      </c>
      <c r="C93" s="21">
        <v>657</v>
      </c>
      <c r="D93" s="21" t="s">
        <v>5</v>
      </c>
      <c r="E93" s="19" t="str">
        <f t="shared" si="29"/>
        <v>ООО "КрасКом"</v>
      </c>
      <c r="F93" s="16" t="str">
        <f t="shared" si="28"/>
        <v>г. Красноярск</v>
      </c>
      <c r="G93" s="21" t="s">
        <v>90</v>
      </c>
      <c r="H93" s="54" t="s">
        <v>32</v>
      </c>
      <c r="I93" s="66">
        <v>0.25</v>
      </c>
      <c r="J93" s="185">
        <v>0.1825</v>
      </c>
      <c r="K93" s="66">
        <f t="shared" si="24"/>
        <v>6.7500000000000004E-2</v>
      </c>
      <c r="L93" s="22"/>
      <c r="M93" s="22"/>
      <c r="N93" s="22"/>
      <c r="O93" s="22"/>
      <c r="P93" s="22"/>
      <c r="Q93" s="22"/>
    </row>
    <row r="94" spans="1:17" s="10" customFormat="1" x14ac:dyDescent="0.2">
      <c r="A94" s="17"/>
      <c r="B94" s="39" t="s">
        <v>3</v>
      </c>
      <c r="C94" s="26">
        <v>657</v>
      </c>
      <c r="D94" s="26" t="s">
        <v>5</v>
      </c>
      <c r="E94" s="49" t="str">
        <f t="shared" si="29"/>
        <v>ООО "КрасКом"</v>
      </c>
      <c r="F94" s="38" t="str">
        <f t="shared" si="28"/>
        <v>г. Красноярск</v>
      </c>
      <c r="G94" s="26" t="s">
        <v>90</v>
      </c>
      <c r="H94" s="55"/>
      <c r="I94" s="85">
        <v>0.25</v>
      </c>
      <c r="J94" s="187">
        <v>0.17</v>
      </c>
      <c r="K94" s="85">
        <f t="shared" si="24"/>
        <v>7.9999999999999988E-2</v>
      </c>
      <c r="L94" s="22"/>
      <c r="M94" s="22"/>
      <c r="N94" s="22"/>
      <c r="O94" s="22"/>
      <c r="P94" s="22"/>
      <c r="Q94" s="22"/>
    </row>
    <row r="95" spans="1:17" s="10" customFormat="1" x14ac:dyDescent="0.2">
      <c r="A95" s="19">
        <f t="shared" ref="A95" si="32">1+A93</f>
        <v>52</v>
      </c>
      <c r="B95" s="37" t="s">
        <v>3</v>
      </c>
      <c r="C95" s="21">
        <v>662</v>
      </c>
      <c r="D95" s="21" t="s">
        <v>5</v>
      </c>
      <c r="E95" s="19" t="str">
        <f t="shared" si="29"/>
        <v>ООО "КрасКом"</v>
      </c>
      <c r="F95" s="16" t="str">
        <f t="shared" si="28"/>
        <v>г. Красноярск</v>
      </c>
      <c r="G95" s="21" t="s">
        <v>90</v>
      </c>
      <c r="H95" s="54" t="s">
        <v>106</v>
      </c>
      <c r="I95" s="64">
        <v>0.4</v>
      </c>
      <c r="J95" s="19">
        <v>0.17599999999999999</v>
      </c>
      <c r="K95" s="64">
        <f t="shared" si="24"/>
        <v>0.22400000000000003</v>
      </c>
      <c r="L95" s="22"/>
      <c r="M95" s="22"/>
      <c r="N95" s="22"/>
      <c r="O95" s="22"/>
      <c r="P95" s="22"/>
      <c r="Q95" s="22"/>
    </row>
    <row r="96" spans="1:17" s="10" customFormat="1" x14ac:dyDescent="0.2">
      <c r="A96" s="23"/>
      <c r="B96" s="41" t="s">
        <v>3</v>
      </c>
      <c r="C96" s="48">
        <v>662</v>
      </c>
      <c r="D96" s="48" t="s">
        <v>5</v>
      </c>
      <c r="E96" s="49" t="str">
        <f t="shared" si="29"/>
        <v>ООО "КрасКом"</v>
      </c>
      <c r="F96" s="38" t="str">
        <f t="shared" si="28"/>
        <v>г. Красноярск</v>
      </c>
      <c r="G96" s="48" t="s">
        <v>90</v>
      </c>
      <c r="H96" s="22"/>
      <c r="I96" s="88">
        <v>0.4</v>
      </c>
      <c r="J96" s="23">
        <v>0.216</v>
      </c>
      <c r="K96" s="88">
        <f t="shared" si="24"/>
        <v>0.18400000000000002</v>
      </c>
      <c r="L96" s="22"/>
      <c r="M96" s="22"/>
      <c r="N96" s="22"/>
      <c r="O96" s="22"/>
      <c r="P96" s="22"/>
      <c r="Q96" s="22"/>
    </row>
    <row r="97" spans="1:17" s="10" customFormat="1" x14ac:dyDescent="0.2">
      <c r="A97" s="16">
        <f t="shared" ref="A97" si="33">1+A95</f>
        <v>53</v>
      </c>
      <c r="B97" s="37" t="s">
        <v>3</v>
      </c>
      <c r="C97" s="21">
        <v>666</v>
      </c>
      <c r="D97" s="21" t="s">
        <v>5</v>
      </c>
      <c r="E97" s="19" t="str">
        <f>E96</f>
        <v>ООО "КрасКом"</v>
      </c>
      <c r="F97" s="16" t="str">
        <f>F214</f>
        <v>г. Красноярск</v>
      </c>
      <c r="G97" s="21" t="s">
        <v>90</v>
      </c>
      <c r="H97" s="54" t="s">
        <v>107</v>
      </c>
      <c r="I97" s="64">
        <v>0.4</v>
      </c>
      <c r="J97" s="19">
        <v>0.25900000000000001</v>
      </c>
      <c r="K97" s="64">
        <f t="shared" si="24"/>
        <v>0.14100000000000001</v>
      </c>
      <c r="L97" s="22"/>
      <c r="M97" s="22"/>
      <c r="N97" s="22"/>
      <c r="O97" s="22"/>
      <c r="P97" s="22"/>
      <c r="Q97" s="22"/>
    </row>
    <row r="98" spans="1:17" s="10" customFormat="1" x14ac:dyDescent="0.2">
      <c r="A98" s="17"/>
      <c r="B98" s="39" t="s">
        <v>3</v>
      </c>
      <c r="C98" s="26">
        <v>666</v>
      </c>
      <c r="D98" s="3" t="s">
        <v>5</v>
      </c>
      <c r="E98" s="23" t="str">
        <f>E214</f>
        <v>ООО "КрасКом"</v>
      </c>
      <c r="F98" s="17" t="str">
        <f t="shared" ref="F98:F106" si="34">F97</f>
        <v>г. Красноярск</v>
      </c>
      <c r="G98" s="26" t="s">
        <v>90</v>
      </c>
      <c r="H98" s="82"/>
      <c r="I98" s="88">
        <v>0.4</v>
      </c>
      <c r="J98" s="23">
        <v>0.24399999999999999</v>
      </c>
      <c r="K98" s="88">
        <f t="shared" si="24"/>
        <v>0.15600000000000003</v>
      </c>
      <c r="L98" s="22"/>
      <c r="M98" s="22"/>
      <c r="N98" s="22"/>
      <c r="O98" s="22"/>
      <c r="P98" s="22"/>
      <c r="Q98" s="22"/>
    </row>
    <row r="99" spans="1:17" s="10" customFormat="1" x14ac:dyDescent="0.2">
      <c r="A99" s="49">
        <f>1+A97</f>
        <v>54</v>
      </c>
      <c r="B99" s="41" t="s">
        <v>3</v>
      </c>
      <c r="C99" s="48">
        <v>681</v>
      </c>
      <c r="D99" s="6" t="s">
        <v>5</v>
      </c>
      <c r="E99" s="49" t="str">
        <f t="shared" ref="E99:E106" si="35">E97</f>
        <v>ООО "КрасКом"</v>
      </c>
      <c r="F99" s="38" t="str">
        <f t="shared" si="34"/>
        <v>г. Красноярск</v>
      </c>
      <c r="G99" s="48" t="s">
        <v>90</v>
      </c>
      <c r="H99" s="45" t="s">
        <v>150</v>
      </c>
      <c r="I99" s="87">
        <v>0.4</v>
      </c>
      <c r="J99" s="49">
        <v>0.27600000000000002</v>
      </c>
      <c r="K99" s="87">
        <f t="shared" si="24"/>
        <v>0.124</v>
      </c>
      <c r="L99" s="33"/>
      <c r="M99" s="33"/>
      <c r="N99" s="33"/>
      <c r="O99" s="33"/>
      <c r="P99" s="33"/>
      <c r="Q99" s="33"/>
    </row>
    <row r="100" spans="1:17" s="10" customFormat="1" x14ac:dyDescent="0.2">
      <c r="A100" s="30">
        <f>1+A99</f>
        <v>55</v>
      </c>
      <c r="B100" s="44" t="s">
        <v>3</v>
      </c>
      <c r="C100" s="46">
        <v>682</v>
      </c>
      <c r="D100" s="7" t="s">
        <v>5</v>
      </c>
      <c r="E100" s="30" t="str">
        <f t="shared" si="35"/>
        <v>ООО "КрасКом"</v>
      </c>
      <c r="F100" s="188" t="str">
        <f t="shared" si="34"/>
        <v>г. Красноярск</v>
      </c>
      <c r="G100" s="46" t="s">
        <v>90</v>
      </c>
      <c r="H100" s="72" t="s">
        <v>151</v>
      </c>
      <c r="I100" s="62">
        <v>0.4</v>
      </c>
      <c r="J100" s="30">
        <v>0.35199999999999998</v>
      </c>
      <c r="K100" s="62">
        <f t="shared" si="24"/>
        <v>4.8000000000000043E-2</v>
      </c>
      <c r="L100" s="33"/>
      <c r="M100" s="33"/>
      <c r="N100" s="33"/>
      <c r="O100" s="33"/>
      <c r="P100" s="33"/>
      <c r="Q100" s="33"/>
    </row>
    <row r="101" spans="1:17" s="10" customFormat="1" x14ac:dyDescent="0.2">
      <c r="A101" s="30">
        <f t="shared" ref="A101:A104" si="36">1+A100</f>
        <v>56</v>
      </c>
      <c r="B101" s="39" t="s">
        <v>3</v>
      </c>
      <c r="C101" s="26">
        <v>683</v>
      </c>
      <c r="D101" s="3" t="s">
        <v>5</v>
      </c>
      <c r="E101" s="49" t="str">
        <f t="shared" si="35"/>
        <v>ООО "КрасКом"</v>
      </c>
      <c r="F101" s="38" t="str">
        <f t="shared" si="34"/>
        <v>г. Красноярск</v>
      </c>
      <c r="G101" s="48" t="s">
        <v>90</v>
      </c>
      <c r="H101" s="82" t="s">
        <v>152</v>
      </c>
      <c r="I101" s="88">
        <v>0.32</v>
      </c>
      <c r="J101" s="23">
        <v>0.19500000000000001</v>
      </c>
      <c r="K101" s="88">
        <f t="shared" si="24"/>
        <v>0.125</v>
      </c>
      <c r="L101" s="33"/>
      <c r="M101" s="33"/>
      <c r="N101" s="33"/>
      <c r="O101" s="33"/>
      <c r="P101" s="33"/>
      <c r="Q101" s="33"/>
    </row>
    <row r="102" spans="1:17" s="10" customFormat="1" x14ac:dyDescent="0.2">
      <c r="A102" s="30">
        <f t="shared" si="36"/>
        <v>57</v>
      </c>
      <c r="B102" s="44" t="s">
        <v>3</v>
      </c>
      <c r="C102" s="46">
        <v>684</v>
      </c>
      <c r="D102" s="7" t="s">
        <v>5</v>
      </c>
      <c r="E102" s="30" t="str">
        <f t="shared" si="35"/>
        <v>ООО "КрасКом"</v>
      </c>
      <c r="F102" s="188" t="str">
        <f t="shared" si="34"/>
        <v>г. Красноярск</v>
      </c>
      <c r="G102" s="46" t="s">
        <v>90</v>
      </c>
      <c r="H102" s="72" t="s">
        <v>153</v>
      </c>
      <c r="I102" s="62">
        <v>0.63</v>
      </c>
      <c r="J102" s="30">
        <v>0.27700000000000002</v>
      </c>
      <c r="K102" s="62">
        <f t="shared" si="24"/>
        <v>0.35299999999999998</v>
      </c>
      <c r="L102" s="33"/>
      <c r="M102" s="33"/>
      <c r="N102" s="33"/>
      <c r="O102" s="33"/>
      <c r="P102" s="33"/>
      <c r="Q102" s="33"/>
    </row>
    <row r="103" spans="1:17" s="10" customFormat="1" x14ac:dyDescent="0.2">
      <c r="A103" s="30">
        <f t="shared" si="36"/>
        <v>58</v>
      </c>
      <c r="B103" s="39" t="s">
        <v>3</v>
      </c>
      <c r="C103" s="26">
        <v>685</v>
      </c>
      <c r="D103" s="3" t="s">
        <v>5</v>
      </c>
      <c r="E103" s="49" t="str">
        <f t="shared" si="35"/>
        <v>ООО "КрасКом"</v>
      </c>
      <c r="F103" s="38" t="str">
        <f t="shared" si="34"/>
        <v>г. Красноярск</v>
      </c>
      <c r="G103" s="48" t="s">
        <v>90</v>
      </c>
      <c r="H103" s="82" t="s">
        <v>154</v>
      </c>
      <c r="I103" s="88">
        <v>0.4</v>
      </c>
      <c r="J103" s="23">
        <v>0.156</v>
      </c>
      <c r="K103" s="88">
        <f t="shared" si="24"/>
        <v>0.24400000000000002</v>
      </c>
      <c r="L103" s="33"/>
      <c r="M103" s="33"/>
      <c r="N103" s="33"/>
      <c r="O103" s="33"/>
      <c r="P103" s="33"/>
      <c r="Q103" s="33"/>
    </row>
    <row r="104" spans="1:17" s="10" customFormat="1" x14ac:dyDescent="0.2">
      <c r="A104" s="30">
        <f t="shared" si="36"/>
        <v>59</v>
      </c>
      <c r="B104" s="44" t="s">
        <v>3</v>
      </c>
      <c r="C104" s="46">
        <v>686</v>
      </c>
      <c r="D104" s="7" t="s">
        <v>5</v>
      </c>
      <c r="E104" s="30" t="str">
        <f t="shared" si="35"/>
        <v>ООО "КрасКом"</v>
      </c>
      <c r="F104" s="188" t="str">
        <f t="shared" si="34"/>
        <v>г. Красноярск</v>
      </c>
      <c r="G104" s="46" t="s">
        <v>90</v>
      </c>
      <c r="H104" s="72" t="s">
        <v>155</v>
      </c>
      <c r="I104" s="62">
        <v>0.4</v>
      </c>
      <c r="J104" s="30">
        <f>0.228+0.03</f>
        <v>0.25800000000000001</v>
      </c>
      <c r="K104" s="62">
        <f t="shared" si="24"/>
        <v>0.14200000000000002</v>
      </c>
      <c r="L104" s="33"/>
      <c r="M104" s="33"/>
      <c r="N104" s="33"/>
      <c r="O104" s="33"/>
      <c r="P104" s="33"/>
      <c r="Q104" s="33"/>
    </row>
    <row r="105" spans="1:17" s="10" customFormat="1" x14ac:dyDescent="0.2">
      <c r="A105" s="19">
        <f>1+A104</f>
        <v>60</v>
      </c>
      <c r="B105" s="37" t="s">
        <v>3</v>
      </c>
      <c r="C105" s="21">
        <v>705</v>
      </c>
      <c r="D105" s="1" t="s">
        <v>5</v>
      </c>
      <c r="E105" s="19" t="str">
        <f t="shared" si="35"/>
        <v>ООО "КрасКом"</v>
      </c>
      <c r="F105" s="16" t="str">
        <f t="shared" si="34"/>
        <v>г. Красноярск</v>
      </c>
      <c r="G105" s="21" t="s">
        <v>90</v>
      </c>
      <c r="H105" s="71" t="s">
        <v>108</v>
      </c>
      <c r="I105" s="64">
        <v>0.63</v>
      </c>
      <c r="J105" s="19">
        <v>0.221</v>
      </c>
      <c r="K105" s="64">
        <f t="shared" si="24"/>
        <v>0.40900000000000003</v>
      </c>
      <c r="L105" s="22"/>
      <c r="M105" s="22"/>
      <c r="N105" s="22"/>
      <c r="O105" s="22"/>
      <c r="P105" s="22"/>
      <c r="Q105" s="22"/>
    </row>
    <row r="106" spans="1:17" x14ac:dyDescent="0.2">
      <c r="A106" s="23"/>
      <c r="B106" s="39" t="s">
        <v>3</v>
      </c>
      <c r="C106" s="26">
        <v>705</v>
      </c>
      <c r="D106" s="3" t="s">
        <v>5</v>
      </c>
      <c r="E106" s="23" t="str">
        <f t="shared" si="35"/>
        <v>ООО "КрасКом"</v>
      </c>
      <c r="F106" s="17" t="str">
        <f t="shared" si="34"/>
        <v>г. Красноярск</v>
      </c>
      <c r="G106" s="26" t="s">
        <v>90</v>
      </c>
      <c r="H106" s="82"/>
      <c r="I106" s="88">
        <v>0.63</v>
      </c>
      <c r="J106" s="23">
        <v>0.183</v>
      </c>
      <c r="K106" s="88">
        <f t="shared" si="24"/>
        <v>0.44700000000000001</v>
      </c>
      <c r="L106" s="22"/>
      <c r="M106" s="22"/>
      <c r="N106" s="22"/>
      <c r="O106" s="22"/>
      <c r="P106" s="22"/>
      <c r="Q106" s="22"/>
    </row>
    <row r="107" spans="1:17" s="10" customFormat="1" x14ac:dyDescent="0.2">
      <c r="A107" s="19">
        <f>1+A105</f>
        <v>61</v>
      </c>
      <c r="B107" s="37" t="s">
        <v>3</v>
      </c>
      <c r="C107" s="21">
        <v>727</v>
      </c>
      <c r="D107" s="1" t="s">
        <v>5</v>
      </c>
      <c r="E107" s="19" t="str">
        <f>E278</f>
        <v>ООО "КрасКом"</v>
      </c>
      <c r="F107" s="16" t="str">
        <f>F279</f>
        <v>г. Красноярск</v>
      </c>
      <c r="G107" s="21" t="s">
        <v>90</v>
      </c>
      <c r="H107" s="71" t="s">
        <v>156</v>
      </c>
      <c r="I107" s="64">
        <v>0.4</v>
      </c>
      <c r="J107" s="19">
        <v>0.308</v>
      </c>
      <c r="K107" s="64">
        <f t="shared" si="24"/>
        <v>9.2000000000000026E-2</v>
      </c>
    </row>
    <row r="108" spans="1:17" s="10" customFormat="1" x14ac:dyDescent="0.2">
      <c r="A108" s="23"/>
      <c r="B108" s="39" t="s">
        <v>3</v>
      </c>
      <c r="C108" s="26">
        <v>727</v>
      </c>
      <c r="D108" s="3" t="s">
        <v>5</v>
      </c>
      <c r="E108" s="23" t="str">
        <f>E279</f>
        <v>ООО "КрасКом"</v>
      </c>
      <c r="F108" s="17" t="str">
        <f>F107</f>
        <v>г. Красноярск</v>
      </c>
      <c r="G108" s="26" t="s">
        <v>90</v>
      </c>
      <c r="H108" s="82"/>
      <c r="I108" s="88">
        <v>0.4</v>
      </c>
      <c r="J108" s="23">
        <v>0.26800000000000002</v>
      </c>
      <c r="K108" s="88">
        <f t="shared" si="24"/>
        <v>0.13200000000000001</v>
      </c>
    </row>
    <row r="109" spans="1:17" s="10" customFormat="1" x14ac:dyDescent="0.2">
      <c r="A109" s="19">
        <f t="shared" ref="A109" si="37">1+A107</f>
        <v>62</v>
      </c>
      <c r="B109" s="37" t="s">
        <v>3</v>
      </c>
      <c r="C109" s="21">
        <v>777</v>
      </c>
      <c r="D109" s="21" t="s">
        <v>5</v>
      </c>
      <c r="E109" s="19" t="str">
        <f>E288</f>
        <v>ООО "КрасКом"</v>
      </c>
      <c r="F109" s="16" t="str">
        <f>F289</f>
        <v>г. Красноярск</v>
      </c>
      <c r="G109" s="21" t="s">
        <v>90</v>
      </c>
      <c r="H109" s="71" t="s">
        <v>33</v>
      </c>
      <c r="I109" s="66">
        <v>0.63</v>
      </c>
      <c r="J109" s="185">
        <v>0.35199999999999998</v>
      </c>
      <c r="K109" s="63">
        <f t="shared" si="24"/>
        <v>0.27800000000000002</v>
      </c>
    </row>
    <row r="110" spans="1:17" s="10" customFormat="1" x14ac:dyDescent="0.2">
      <c r="A110" s="23"/>
      <c r="B110" s="39" t="s">
        <v>3</v>
      </c>
      <c r="C110" s="26">
        <v>777</v>
      </c>
      <c r="D110" s="26" t="s">
        <v>5</v>
      </c>
      <c r="E110" s="23" t="str">
        <f>E289</f>
        <v>ООО "КрасКом"</v>
      </c>
      <c r="F110" s="17" t="str">
        <f>F109</f>
        <v>г. Красноярск</v>
      </c>
      <c r="G110" s="26" t="s">
        <v>90</v>
      </c>
      <c r="H110" s="82"/>
      <c r="I110" s="85">
        <v>0.63</v>
      </c>
      <c r="J110" s="187">
        <v>0.30199999999999999</v>
      </c>
      <c r="K110" s="235">
        <f t="shared" si="24"/>
        <v>0.32800000000000001</v>
      </c>
    </row>
    <row r="111" spans="1:17" s="10" customFormat="1" x14ac:dyDescent="0.2">
      <c r="A111" s="19">
        <f t="shared" ref="A111" si="38">1+A109</f>
        <v>63</v>
      </c>
      <c r="B111" s="37" t="s">
        <v>3</v>
      </c>
      <c r="C111" s="21">
        <v>783</v>
      </c>
      <c r="D111" s="21" t="s">
        <v>5</v>
      </c>
      <c r="E111" s="19" t="str">
        <f>E109</f>
        <v>ООО "КрасКом"</v>
      </c>
      <c r="F111" s="16" t="str">
        <f>F110</f>
        <v>г. Красноярск</v>
      </c>
      <c r="G111" s="21" t="s">
        <v>90</v>
      </c>
      <c r="H111" s="71" t="s">
        <v>34</v>
      </c>
      <c r="I111" s="66">
        <v>0.32</v>
      </c>
      <c r="J111" s="185">
        <v>0.122</v>
      </c>
      <c r="K111" s="63">
        <f t="shared" si="24"/>
        <v>0.19800000000000001</v>
      </c>
    </row>
    <row r="112" spans="1:17" s="22" customFormat="1" x14ac:dyDescent="0.2">
      <c r="A112" s="23"/>
      <c r="B112" s="39" t="s">
        <v>3</v>
      </c>
      <c r="C112" s="26">
        <v>783</v>
      </c>
      <c r="D112" s="26" t="s">
        <v>5</v>
      </c>
      <c r="E112" s="23" t="str">
        <f>E110</f>
        <v>ООО "КрасКом"</v>
      </c>
      <c r="F112" s="17" t="str">
        <f>F111</f>
        <v>г. Красноярск</v>
      </c>
      <c r="G112" s="26" t="s">
        <v>90</v>
      </c>
      <c r="H112" s="82"/>
      <c r="I112" s="85">
        <v>0.4</v>
      </c>
      <c r="J112" s="187">
        <v>0.20799999999999999</v>
      </c>
      <c r="K112" s="235">
        <f t="shared" si="24"/>
        <v>0.19200000000000003</v>
      </c>
      <c r="L112" s="10"/>
      <c r="M112" s="10"/>
      <c r="N112" s="10"/>
      <c r="O112" s="10"/>
      <c r="P112" s="10"/>
      <c r="Q112" s="10"/>
    </row>
    <row r="113" spans="1:17" s="10" customFormat="1" x14ac:dyDescent="0.2">
      <c r="A113" s="116">
        <f>1+A111</f>
        <v>64</v>
      </c>
      <c r="B113" s="114" t="s">
        <v>13</v>
      </c>
      <c r="C113" s="172">
        <v>5054</v>
      </c>
      <c r="D113" s="172" t="s">
        <v>5</v>
      </c>
      <c r="E113" s="116" t="str">
        <f>E453</f>
        <v>ООО "КрасКом"</v>
      </c>
      <c r="F113" s="113" t="str">
        <f>F454</f>
        <v>г. Красноярск</v>
      </c>
      <c r="G113" s="172" t="s">
        <v>90</v>
      </c>
      <c r="H113" s="243" t="s">
        <v>175</v>
      </c>
      <c r="I113" s="219">
        <v>6.3E-2</v>
      </c>
      <c r="J113" s="219">
        <v>0.02</v>
      </c>
      <c r="K113" s="242">
        <f t="shared" si="24"/>
        <v>4.2999999999999997E-2</v>
      </c>
    </row>
    <row r="114" spans="1:17" s="10" customFormat="1" x14ac:dyDescent="0.2">
      <c r="A114" s="19">
        <f>1+A113</f>
        <v>65</v>
      </c>
      <c r="B114" s="37" t="s">
        <v>3</v>
      </c>
      <c r="C114" s="21">
        <v>6012</v>
      </c>
      <c r="D114" s="21" t="s">
        <v>5</v>
      </c>
      <c r="E114" s="19" t="str">
        <f>E467</f>
        <v>ООО "КрасКом"</v>
      </c>
      <c r="F114" s="16" t="str">
        <f>F468</f>
        <v>г. Красноярск</v>
      </c>
      <c r="G114" s="21" t="s">
        <v>90</v>
      </c>
      <c r="H114" s="54" t="s">
        <v>109</v>
      </c>
      <c r="I114" s="64">
        <v>0.4</v>
      </c>
      <c r="J114" s="19">
        <v>0.252</v>
      </c>
      <c r="K114" s="64">
        <f t="shared" si="24"/>
        <v>0.14800000000000002</v>
      </c>
      <c r="L114" s="22"/>
      <c r="M114" s="22"/>
      <c r="N114" s="22"/>
      <c r="O114" s="22"/>
      <c r="P114" s="22"/>
      <c r="Q114" s="22"/>
    </row>
    <row r="115" spans="1:17" s="10" customFormat="1" x14ac:dyDescent="0.2">
      <c r="A115" s="23"/>
      <c r="B115" s="39" t="s">
        <v>3</v>
      </c>
      <c r="C115" s="26">
        <v>6012</v>
      </c>
      <c r="D115" s="26" t="s">
        <v>5</v>
      </c>
      <c r="E115" s="23" t="str">
        <f>E468</f>
        <v>ООО "КрасКом"</v>
      </c>
      <c r="F115" s="17" t="str">
        <f t="shared" ref="F115:F124" si="39">F114</f>
        <v>г. Красноярск</v>
      </c>
      <c r="G115" s="26" t="s">
        <v>90</v>
      </c>
      <c r="H115" s="82"/>
      <c r="I115" s="88">
        <v>0.4</v>
      </c>
      <c r="J115" s="23">
        <v>0.29399999999999998</v>
      </c>
      <c r="K115" s="88">
        <f t="shared" si="24"/>
        <v>0.10600000000000004</v>
      </c>
      <c r="L115" s="22"/>
      <c r="M115" s="22"/>
      <c r="N115" s="22"/>
      <c r="O115" s="22"/>
      <c r="P115" s="22"/>
      <c r="Q115" s="22"/>
    </row>
    <row r="116" spans="1:17" s="10" customFormat="1" x14ac:dyDescent="0.2">
      <c r="A116" s="19">
        <f>1+A114</f>
        <v>66</v>
      </c>
      <c r="B116" s="37" t="s">
        <v>3</v>
      </c>
      <c r="C116" s="21">
        <v>6016</v>
      </c>
      <c r="D116" s="21" t="s">
        <v>5</v>
      </c>
      <c r="E116" s="19" t="str">
        <f t="shared" ref="E116:E124" si="40">E114</f>
        <v>ООО "КрасКом"</v>
      </c>
      <c r="F116" s="16" t="str">
        <f t="shared" si="39"/>
        <v>г. Красноярск</v>
      </c>
      <c r="G116" s="21" t="s">
        <v>90</v>
      </c>
      <c r="H116" s="71" t="s">
        <v>158</v>
      </c>
      <c r="I116" s="64">
        <v>0.63</v>
      </c>
      <c r="J116" s="19">
        <v>0.35499999999999998</v>
      </c>
      <c r="K116" s="64">
        <f t="shared" si="24"/>
        <v>0.27500000000000002</v>
      </c>
    </row>
    <row r="117" spans="1:17" s="10" customFormat="1" x14ac:dyDescent="0.2">
      <c r="A117" s="23"/>
      <c r="B117" s="39" t="s">
        <v>3</v>
      </c>
      <c r="C117" s="26">
        <v>6016</v>
      </c>
      <c r="D117" s="26" t="s">
        <v>5</v>
      </c>
      <c r="E117" s="23" t="str">
        <f t="shared" si="40"/>
        <v>ООО "КрасКом"</v>
      </c>
      <c r="F117" s="17" t="str">
        <f t="shared" si="39"/>
        <v>г. Красноярск</v>
      </c>
      <c r="G117" s="26" t="s">
        <v>90</v>
      </c>
      <c r="H117" s="82"/>
      <c r="I117" s="88">
        <v>0.63</v>
      </c>
      <c r="J117" s="23">
        <v>0.313</v>
      </c>
      <c r="K117" s="88">
        <f t="shared" si="24"/>
        <v>0.317</v>
      </c>
    </row>
    <row r="118" spans="1:17" s="10" customFormat="1" x14ac:dyDescent="0.2">
      <c r="A118" s="49">
        <f>1+A116</f>
        <v>67</v>
      </c>
      <c r="B118" s="41" t="s">
        <v>3</v>
      </c>
      <c r="C118" s="48">
        <v>6021</v>
      </c>
      <c r="D118" s="48" t="s">
        <v>5</v>
      </c>
      <c r="E118" s="49" t="str">
        <f t="shared" si="40"/>
        <v>ООО "КрасКом"</v>
      </c>
      <c r="F118" s="38" t="str">
        <f t="shared" si="39"/>
        <v>г. Красноярск</v>
      </c>
      <c r="G118" s="48" t="s">
        <v>90</v>
      </c>
      <c r="H118" s="45" t="s">
        <v>110</v>
      </c>
      <c r="I118" s="87">
        <v>0.4</v>
      </c>
      <c r="J118" s="49">
        <v>4.8000000000000001E-2</v>
      </c>
      <c r="K118" s="87">
        <f t="shared" si="24"/>
        <v>0.35200000000000004</v>
      </c>
      <c r="L118" s="22"/>
      <c r="M118" s="22"/>
      <c r="N118" s="22"/>
      <c r="O118" s="22"/>
      <c r="P118" s="22"/>
      <c r="Q118" s="22"/>
    </row>
    <row r="119" spans="1:17" s="10" customFormat="1" x14ac:dyDescent="0.2">
      <c r="A119" s="97">
        <f>1+A118</f>
        <v>68</v>
      </c>
      <c r="B119" s="103" t="s">
        <v>3</v>
      </c>
      <c r="C119" s="159">
        <v>6025</v>
      </c>
      <c r="D119" s="159" t="s">
        <v>5</v>
      </c>
      <c r="E119" s="97" t="str">
        <f t="shared" si="40"/>
        <v>ООО "КрасКом"</v>
      </c>
      <c r="F119" s="102" t="str">
        <f t="shared" si="39"/>
        <v>г. Красноярск</v>
      </c>
      <c r="G119" s="159" t="s">
        <v>90</v>
      </c>
      <c r="H119" s="131" t="s">
        <v>177</v>
      </c>
      <c r="I119" s="99">
        <v>0.63</v>
      </c>
      <c r="J119" s="99">
        <v>0.35799999999999998</v>
      </c>
      <c r="K119" s="99">
        <f t="shared" si="24"/>
        <v>0.27200000000000002</v>
      </c>
    </row>
    <row r="120" spans="1:17" s="10" customFormat="1" x14ac:dyDescent="0.2">
      <c r="A120" s="100"/>
      <c r="B120" s="106" t="s">
        <v>3</v>
      </c>
      <c r="C120" s="160">
        <v>6025</v>
      </c>
      <c r="D120" s="160" t="s">
        <v>5</v>
      </c>
      <c r="E120" s="100" t="str">
        <f t="shared" si="40"/>
        <v>ООО "КрасКом"</v>
      </c>
      <c r="F120" s="105" t="str">
        <f t="shared" si="39"/>
        <v>г. Красноярск</v>
      </c>
      <c r="G120" s="160" t="s">
        <v>90</v>
      </c>
      <c r="H120" s="134"/>
      <c r="I120" s="101">
        <v>0.63</v>
      </c>
      <c r="J120" s="101">
        <v>0.40300000000000002</v>
      </c>
      <c r="K120" s="101">
        <f t="shared" si="24"/>
        <v>0.22699999999999998</v>
      </c>
    </row>
    <row r="121" spans="1:17" s="10" customFormat="1" x14ac:dyDescent="0.2">
      <c r="A121" s="98">
        <f>1+A119</f>
        <v>69</v>
      </c>
      <c r="B121" s="95" t="s">
        <v>3</v>
      </c>
      <c r="C121" s="155">
        <v>6026</v>
      </c>
      <c r="D121" s="155" t="s">
        <v>5</v>
      </c>
      <c r="E121" s="98" t="str">
        <f t="shared" si="40"/>
        <v>ООО "КрасКом"</v>
      </c>
      <c r="F121" s="94" t="str">
        <f t="shared" si="39"/>
        <v>г. Красноярск</v>
      </c>
      <c r="G121" s="155" t="s">
        <v>90</v>
      </c>
      <c r="H121" s="132" t="s">
        <v>177</v>
      </c>
      <c r="I121" s="133">
        <v>0.25</v>
      </c>
      <c r="J121" s="133">
        <v>0.17599999999999999</v>
      </c>
      <c r="K121" s="133">
        <f t="shared" si="24"/>
        <v>7.400000000000001E-2</v>
      </c>
    </row>
    <row r="122" spans="1:17" s="10" customFormat="1" x14ac:dyDescent="0.2">
      <c r="A122" s="98"/>
      <c r="B122" s="95" t="s">
        <v>3</v>
      </c>
      <c r="C122" s="155">
        <v>6026</v>
      </c>
      <c r="D122" s="155" t="s">
        <v>5</v>
      </c>
      <c r="E122" s="98" t="str">
        <f t="shared" si="40"/>
        <v>ООО "КрасКом"</v>
      </c>
      <c r="F122" s="94" t="str">
        <f t="shared" si="39"/>
        <v>г. Красноярск</v>
      </c>
      <c r="G122" s="155" t="s">
        <v>90</v>
      </c>
      <c r="H122" s="132"/>
      <c r="I122" s="133">
        <v>0.25</v>
      </c>
      <c r="J122" s="133">
        <v>0.14299999999999999</v>
      </c>
      <c r="K122" s="133">
        <f t="shared" si="24"/>
        <v>0.10700000000000001</v>
      </c>
    </row>
    <row r="123" spans="1:17" s="10" customFormat="1" x14ac:dyDescent="0.2">
      <c r="A123" s="97">
        <f>1+A121</f>
        <v>70</v>
      </c>
      <c r="B123" s="103" t="s">
        <v>3</v>
      </c>
      <c r="C123" s="159">
        <v>6031</v>
      </c>
      <c r="D123" s="104" t="s">
        <v>5</v>
      </c>
      <c r="E123" s="97" t="str">
        <f t="shared" si="40"/>
        <v>ООО "КрасКом"</v>
      </c>
      <c r="F123" s="102" t="str">
        <f t="shared" si="39"/>
        <v>г. Красноярск</v>
      </c>
      <c r="G123" s="159" t="s">
        <v>90</v>
      </c>
      <c r="H123" s="131" t="s">
        <v>189</v>
      </c>
      <c r="I123" s="99">
        <v>0.16</v>
      </c>
      <c r="J123" s="99">
        <v>7.8E-2</v>
      </c>
      <c r="K123" s="99">
        <f t="shared" si="24"/>
        <v>8.2000000000000003E-2</v>
      </c>
    </row>
    <row r="124" spans="1:17" s="10" customFormat="1" x14ac:dyDescent="0.2">
      <c r="A124" s="100"/>
      <c r="B124" s="106" t="s">
        <v>3</v>
      </c>
      <c r="C124" s="160">
        <v>6031</v>
      </c>
      <c r="D124" s="107" t="s">
        <v>5</v>
      </c>
      <c r="E124" s="100" t="str">
        <f t="shared" si="40"/>
        <v>ООО "КрасКом"</v>
      </c>
      <c r="F124" s="105" t="str">
        <f t="shared" si="39"/>
        <v>г. Красноярск</v>
      </c>
      <c r="G124" s="160" t="s">
        <v>90</v>
      </c>
      <c r="H124" s="134"/>
      <c r="I124" s="101">
        <v>0.16</v>
      </c>
      <c r="J124" s="101">
        <v>6.9000000000000006E-2</v>
      </c>
      <c r="K124" s="101">
        <f t="shared" si="24"/>
        <v>9.0999999999999998E-2</v>
      </c>
    </row>
    <row r="125" spans="1:17" s="10" customFormat="1" x14ac:dyDescent="0.2">
      <c r="A125" s="98">
        <f>1+A123</f>
        <v>71</v>
      </c>
      <c r="B125" s="103" t="s">
        <v>13</v>
      </c>
      <c r="C125" s="163" t="s">
        <v>195</v>
      </c>
      <c r="D125" s="104" t="s">
        <v>5</v>
      </c>
      <c r="E125" s="97" t="str">
        <f>E509</f>
        <v>ООО "КрасКом"</v>
      </c>
      <c r="F125" s="102" t="str">
        <f>F510</f>
        <v>г. Красноярск</v>
      </c>
      <c r="G125" s="159" t="s">
        <v>90</v>
      </c>
      <c r="H125" s="131" t="s">
        <v>194</v>
      </c>
      <c r="I125" s="99">
        <v>0.4</v>
      </c>
      <c r="J125" s="99">
        <v>0.27200000000000002</v>
      </c>
      <c r="K125" s="99">
        <f t="shared" si="24"/>
        <v>0.128</v>
      </c>
    </row>
    <row r="126" spans="1:17" s="10" customFormat="1" x14ac:dyDescent="0.2">
      <c r="A126" s="98"/>
      <c r="B126" s="106" t="s">
        <v>13</v>
      </c>
      <c r="C126" s="162" t="s">
        <v>195</v>
      </c>
      <c r="D126" s="107" t="s">
        <v>5</v>
      </c>
      <c r="E126" s="100" t="str">
        <f>E510</f>
        <v>ООО "КрасКом"</v>
      </c>
      <c r="F126" s="105" t="str">
        <f t="shared" ref="F126:F128" si="41">F125</f>
        <v>г. Красноярск</v>
      </c>
      <c r="G126" s="160" t="s">
        <v>90</v>
      </c>
      <c r="H126" s="134" t="s">
        <v>194</v>
      </c>
      <c r="I126" s="101">
        <v>0.4</v>
      </c>
      <c r="J126" s="101">
        <v>0.25900000000000001</v>
      </c>
      <c r="K126" s="101">
        <f t="shared" si="24"/>
        <v>0.14100000000000001</v>
      </c>
    </row>
    <row r="127" spans="1:17" s="10" customFormat="1" x14ac:dyDescent="0.2">
      <c r="A127" s="97">
        <f>1+A125</f>
        <v>72</v>
      </c>
      <c r="B127" s="95" t="s">
        <v>13</v>
      </c>
      <c r="C127" s="200" t="s">
        <v>196</v>
      </c>
      <c r="D127" s="96" t="s">
        <v>5</v>
      </c>
      <c r="E127" s="98" t="str">
        <f>E125</f>
        <v>ООО "КрасКом"</v>
      </c>
      <c r="F127" s="94" t="str">
        <f t="shared" si="41"/>
        <v>г. Красноярск</v>
      </c>
      <c r="G127" s="155" t="s">
        <v>90</v>
      </c>
      <c r="H127" s="132" t="s">
        <v>194</v>
      </c>
      <c r="I127" s="133">
        <v>0.32</v>
      </c>
      <c r="J127" s="133">
        <v>0.13400000000000001</v>
      </c>
      <c r="K127" s="133">
        <f t="shared" si="24"/>
        <v>0.186</v>
      </c>
    </row>
    <row r="128" spans="1:17" s="10" customFormat="1" x14ac:dyDescent="0.2">
      <c r="A128" s="100"/>
      <c r="B128" s="95" t="s">
        <v>13</v>
      </c>
      <c r="C128" s="200" t="s">
        <v>196</v>
      </c>
      <c r="D128" s="96" t="s">
        <v>5</v>
      </c>
      <c r="E128" s="98" t="str">
        <f>E126</f>
        <v>ООО "КрасКом"</v>
      </c>
      <c r="F128" s="94" t="str">
        <f t="shared" si="41"/>
        <v>г. Красноярск</v>
      </c>
      <c r="G128" s="155" t="s">
        <v>90</v>
      </c>
      <c r="H128" s="132" t="s">
        <v>194</v>
      </c>
      <c r="I128" s="133">
        <v>0.4</v>
      </c>
      <c r="J128" s="133">
        <v>0.13600000000000001</v>
      </c>
      <c r="K128" s="133">
        <f t="shared" si="24"/>
        <v>0.26400000000000001</v>
      </c>
    </row>
    <row r="129" spans="1:17" s="10" customFormat="1" x14ac:dyDescent="0.2">
      <c r="A129" s="30">
        <f>1+A127</f>
        <v>73</v>
      </c>
      <c r="B129" s="44" t="s">
        <v>28</v>
      </c>
      <c r="C129" s="46" t="s">
        <v>111</v>
      </c>
      <c r="D129" s="7" t="s">
        <v>5</v>
      </c>
      <c r="E129" s="30" t="str">
        <f>E511</f>
        <v>ООО "КрасКом"</v>
      </c>
      <c r="F129" s="188" t="str">
        <f>F512</f>
        <v>г. Красноярск</v>
      </c>
      <c r="G129" s="46" t="s">
        <v>90</v>
      </c>
      <c r="H129" s="72" t="s">
        <v>112</v>
      </c>
      <c r="I129" s="62">
        <v>0.4</v>
      </c>
      <c r="J129" s="30">
        <v>0.08</v>
      </c>
      <c r="K129" s="62">
        <f t="shared" si="24"/>
        <v>0.32</v>
      </c>
      <c r="L129" s="22"/>
      <c r="M129" s="22"/>
      <c r="N129" s="22"/>
      <c r="O129" s="22"/>
      <c r="P129" s="22"/>
      <c r="Q129" s="22"/>
    </row>
    <row r="130" spans="1:17" s="22" customFormat="1" x14ac:dyDescent="0.2">
      <c r="A130" s="49">
        <f>1+A129</f>
        <v>74</v>
      </c>
      <c r="B130" s="238" t="s">
        <v>179</v>
      </c>
      <c r="C130" s="22" t="s">
        <v>317</v>
      </c>
      <c r="D130" s="12" t="s">
        <v>5</v>
      </c>
      <c r="E130" s="49" t="str">
        <f>E233</f>
        <v>ООО "КрасКом"</v>
      </c>
      <c r="F130" s="38" t="str">
        <f>F234</f>
        <v>г. Красноярск</v>
      </c>
      <c r="G130" s="22" t="s">
        <v>90</v>
      </c>
      <c r="H130" s="45" t="s">
        <v>232</v>
      </c>
      <c r="I130" s="86">
        <v>6.3E-2</v>
      </c>
      <c r="J130" s="38">
        <v>2.9000000000000001E-2</v>
      </c>
      <c r="K130" s="87">
        <f t="shared" si="24"/>
        <v>3.4000000000000002E-2</v>
      </c>
      <c r="L130" s="10"/>
      <c r="M130" s="10"/>
      <c r="N130" s="10"/>
      <c r="O130" s="10"/>
      <c r="P130" s="10"/>
      <c r="Q130" s="10"/>
    </row>
    <row r="131" spans="1:17" s="22" customFormat="1" x14ac:dyDescent="0.2">
      <c r="A131" s="97">
        <f>1+A130</f>
        <v>75</v>
      </c>
      <c r="B131" s="197" t="s">
        <v>179</v>
      </c>
      <c r="C131" s="159"/>
      <c r="D131" s="159" t="s">
        <v>5</v>
      </c>
      <c r="E131" s="97" t="str">
        <f>E234</f>
        <v>ООО "КрасКом"</v>
      </c>
      <c r="F131" s="102" t="str">
        <f>F130</f>
        <v>г. Красноярск</v>
      </c>
      <c r="G131" s="159" t="s">
        <v>90</v>
      </c>
      <c r="H131" s="131" t="s">
        <v>177</v>
      </c>
      <c r="I131" s="218">
        <v>0.4</v>
      </c>
      <c r="J131" s="218">
        <v>0.159</v>
      </c>
      <c r="K131" s="99">
        <f t="shared" si="24"/>
        <v>0.24100000000000002</v>
      </c>
      <c r="L131" s="10"/>
      <c r="M131" s="10"/>
      <c r="N131" s="10"/>
      <c r="O131" s="10"/>
      <c r="P131" s="10"/>
      <c r="Q131" s="10"/>
    </row>
    <row r="132" spans="1:17" s="22" customFormat="1" x14ac:dyDescent="0.2">
      <c r="A132" s="100"/>
      <c r="B132" s="198" t="s">
        <v>179</v>
      </c>
      <c r="C132" s="160"/>
      <c r="D132" s="160" t="s">
        <v>5</v>
      </c>
      <c r="E132" s="100" t="str">
        <f>E130</f>
        <v>ООО "КрасКом"</v>
      </c>
      <c r="F132" s="105" t="str">
        <f>F131</f>
        <v>г. Красноярск</v>
      </c>
      <c r="G132" s="160" t="s">
        <v>90</v>
      </c>
      <c r="H132" s="134"/>
      <c r="I132" s="236">
        <v>0.4</v>
      </c>
      <c r="J132" s="236">
        <v>0.17599999999999999</v>
      </c>
      <c r="K132" s="101">
        <f t="shared" si="24"/>
        <v>0.22400000000000003</v>
      </c>
      <c r="L132" s="10"/>
      <c r="M132" s="10"/>
      <c r="N132" s="10"/>
      <c r="O132" s="10"/>
      <c r="P132" s="10"/>
      <c r="Q132" s="10"/>
    </row>
    <row r="133" spans="1:17" s="22" customFormat="1" x14ac:dyDescent="0.2">
      <c r="A133" s="98">
        <f>1+A131</f>
        <v>76</v>
      </c>
      <c r="B133" s="237" t="s">
        <v>190</v>
      </c>
      <c r="C133" s="155" t="s">
        <v>316</v>
      </c>
      <c r="D133" s="155" t="s">
        <v>5</v>
      </c>
      <c r="E133" s="98" t="str">
        <f>E131</f>
        <v>ООО "КрасКом"</v>
      </c>
      <c r="F133" s="94" t="str">
        <f>F132</f>
        <v>г. Красноярск</v>
      </c>
      <c r="G133" s="155" t="s">
        <v>90</v>
      </c>
      <c r="H133" s="132" t="s">
        <v>191</v>
      </c>
      <c r="I133" s="216">
        <v>0.16</v>
      </c>
      <c r="J133" s="216">
        <v>9.8000000000000004E-2</v>
      </c>
      <c r="K133" s="133">
        <f t="shared" si="24"/>
        <v>6.2E-2</v>
      </c>
      <c r="L133" s="10"/>
      <c r="M133" s="10"/>
      <c r="N133" s="10"/>
      <c r="O133" s="10"/>
      <c r="P133" s="10"/>
      <c r="Q133" s="10"/>
    </row>
    <row r="134" spans="1:17" s="10" customFormat="1" x14ac:dyDescent="0.2">
      <c r="A134" s="94"/>
      <c r="B134" s="95" t="s">
        <v>190</v>
      </c>
      <c r="C134" s="155" t="s">
        <v>316</v>
      </c>
      <c r="D134" s="155" t="s">
        <v>5</v>
      </c>
      <c r="E134" s="98" t="str">
        <f>E132</f>
        <v>ООО "КрасКом"</v>
      </c>
      <c r="F134" s="94" t="str">
        <f>F133</f>
        <v>г. Красноярск</v>
      </c>
      <c r="G134" s="155" t="s">
        <v>90</v>
      </c>
      <c r="H134" s="209"/>
      <c r="I134" s="133">
        <v>0.16</v>
      </c>
      <c r="J134" s="133">
        <v>8.3000000000000004E-2</v>
      </c>
      <c r="K134" s="133">
        <f t="shared" ref="K134:K197" si="42">I134-J134</f>
        <v>7.6999999999999999E-2</v>
      </c>
    </row>
    <row r="135" spans="1:17" s="10" customFormat="1" x14ac:dyDescent="0.2">
      <c r="A135" s="19">
        <f>1+A133</f>
        <v>77</v>
      </c>
      <c r="B135" s="37" t="s">
        <v>3</v>
      </c>
      <c r="C135" s="21">
        <v>24</v>
      </c>
      <c r="D135" s="21" t="s">
        <v>5</v>
      </c>
      <c r="E135" s="19" t="str">
        <f>E38</f>
        <v>ООО "КрасКом"</v>
      </c>
      <c r="F135" s="16" t="s">
        <v>99</v>
      </c>
      <c r="G135" s="21" t="s">
        <v>1</v>
      </c>
      <c r="H135" s="1" t="s">
        <v>4</v>
      </c>
      <c r="I135" s="66">
        <v>0.63</v>
      </c>
      <c r="J135" s="185">
        <v>0.29599999999999999</v>
      </c>
      <c r="K135" s="63">
        <f t="shared" si="42"/>
        <v>0.33400000000000002</v>
      </c>
    </row>
    <row r="136" spans="1:17" s="10" customFormat="1" x14ac:dyDescent="0.2">
      <c r="A136" s="23"/>
      <c r="B136" s="41" t="s">
        <v>3</v>
      </c>
      <c r="C136" s="48">
        <v>24</v>
      </c>
      <c r="D136" s="48" t="s">
        <v>5</v>
      </c>
      <c r="E136" s="49" t="str">
        <f>E39</f>
        <v>ООО "КрасКом"</v>
      </c>
      <c r="F136" s="38" t="str">
        <f>F135</f>
        <v>г. Красноярск</v>
      </c>
      <c r="G136" s="48" t="s">
        <v>1</v>
      </c>
      <c r="H136" s="3"/>
      <c r="I136" s="83">
        <v>0.63</v>
      </c>
      <c r="J136" s="186">
        <v>0.32</v>
      </c>
      <c r="K136" s="84">
        <f t="shared" si="42"/>
        <v>0.31</v>
      </c>
    </row>
    <row r="137" spans="1:17" s="10" customFormat="1" x14ac:dyDescent="0.2">
      <c r="A137" s="49">
        <f>1+A135</f>
        <v>78</v>
      </c>
      <c r="B137" s="37" t="s">
        <v>3</v>
      </c>
      <c r="C137" s="21">
        <v>26</v>
      </c>
      <c r="D137" s="1" t="s">
        <v>6</v>
      </c>
      <c r="E137" s="19" t="str">
        <f>E322</f>
        <v>ООО "КрасКом"</v>
      </c>
      <c r="F137" s="16" t="str">
        <f>F323</f>
        <v>г. Красноярск</v>
      </c>
      <c r="G137" s="21" t="s">
        <v>1</v>
      </c>
      <c r="H137" s="1" t="s">
        <v>4</v>
      </c>
      <c r="I137" s="66">
        <v>0.4</v>
      </c>
      <c r="J137" s="185">
        <v>0.248</v>
      </c>
      <c r="K137" s="63">
        <f t="shared" si="42"/>
        <v>0.15200000000000002</v>
      </c>
    </row>
    <row r="138" spans="1:17" s="10" customFormat="1" x14ac:dyDescent="0.2">
      <c r="A138" s="38"/>
      <c r="B138" s="39" t="s">
        <v>3</v>
      </c>
      <c r="C138" s="26">
        <v>26</v>
      </c>
      <c r="D138" s="3" t="s">
        <v>5</v>
      </c>
      <c r="E138" s="49" t="str">
        <f>E323</f>
        <v>ООО "КрасКом"</v>
      </c>
      <c r="F138" s="38" t="str">
        <f>F137</f>
        <v>г. Красноярск</v>
      </c>
      <c r="G138" s="48" t="s">
        <v>1</v>
      </c>
      <c r="H138" s="3"/>
      <c r="I138" s="85">
        <v>0.4</v>
      </c>
      <c r="J138" s="187">
        <v>0.2</v>
      </c>
      <c r="K138" s="85">
        <f t="shared" si="42"/>
        <v>0.2</v>
      </c>
    </row>
    <row r="139" spans="1:17" s="10" customFormat="1" x14ac:dyDescent="0.2">
      <c r="A139" s="97">
        <f>1+A137</f>
        <v>79</v>
      </c>
      <c r="B139" s="141" t="s">
        <v>3</v>
      </c>
      <c r="C139" s="149">
        <v>89</v>
      </c>
      <c r="D139" s="149" t="s">
        <v>5</v>
      </c>
      <c r="E139" s="97" t="str">
        <f>E58</f>
        <v>ООО "КрасКом"</v>
      </c>
      <c r="F139" s="102" t="str">
        <f>F59</f>
        <v>г. Красноярск</v>
      </c>
      <c r="G139" s="148" t="s">
        <v>1</v>
      </c>
      <c r="H139" s="150" t="s">
        <v>217</v>
      </c>
      <c r="I139" s="99">
        <v>0.25</v>
      </c>
      <c r="J139" s="99">
        <v>0.11</v>
      </c>
      <c r="K139" s="224">
        <f t="shared" si="42"/>
        <v>0.14000000000000001</v>
      </c>
    </row>
    <row r="140" spans="1:17" s="10" customFormat="1" x14ac:dyDescent="0.2">
      <c r="A140" s="100"/>
      <c r="B140" s="141" t="s">
        <v>3</v>
      </c>
      <c r="C140" s="149">
        <v>89</v>
      </c>
      <c r="D140" s="149" t="s">
        <v>5</v>
      </c>
      <c r="E140" s="98" t="str">
        <f>E59</f>
        <v>ООО "КрасКом"</v>
      </c>
      <c r="F140" s="94" t="str">
        <f>F139</f>
        <v>г. Красноярск</v>
      </c>
      <c r="G140" s="149" t="s">
        <v>1</v>
      </c>
      <c r="H140" s="151"/>
      <c r="I140" s="133">
        <v>0.25</v>
      </c>
      <c r="J140" s="133">
        <v>0.13200000000000001</v>
      </c>
      <c r="K140" s="227">
        <f t="shared" si="42"/>
        <v>0.11799999999999999</v>
      </c>
    </row>
    <row r="141" spans="1:17" s="10" customFormat="1" x14ac:dyDescent="0.2">
      <c r="A141" s="16">
        <f>1+A139</f>
        <v>80</v>
      </c>
      <c r="B141" s="37" t="s">
        <v>3</v>
      </c>
      <c r="C141" s="21">
        <v>253</v>
      </c>
      <c r="D141" s="21" t="s">
        <v>6</v>
      </c>
      <c r="E141" s="19" t="str">
        <f>E243</f>
        <v>ООО "КрасКом"</v>
      </c>
      <c r="F141" s="16" t="str">
        <f>F244</f>
        <v>г. Красноярск</v>
      </c>
      <c r="G141" s="21" t="s">
        <v>1</v>
      </c>
      <c r="H141" s="1" t="s">
        <v>220</v>
      </c>
      <c r="I141" s="64">
        <v>0.4</v>
      </c>
      <c r="J141" s="19">
        <f>0.232+0.015</f>
        <v>0.247</v>
      </c>
      <c r="K141" s="226">
        <f t="shared" si="42"/>
        <v>0.15300000000000002</v>
      </c>
      <c r="L141" s="33"/>
      <c r="M141" s="33"/>
      <c r="N141" s="33"/>
      <c r="O141" s="33"/>
      <c r="P141" s="33"/>
      <c r="Q141" s="33"/>
    </row>
    <row r="142" spans="1:17" s="10" customFormat="1" x14ac:dyDescent="0.2">
      <c r="A142" s="16">
        <f>1+A141</f>
        <v>81</v>
      </c>
      <c r="B142" s="37" t="s">
        <v>28</v>
      </c>
      <c r="C142" s="21">
        <v>254</v>
      </c>
      <c r="D142" s="21" t="s">
        <v>5</v>
      </c>
      <c r="E142" s="19" t="str">
        <f>E244</f>
        <v>ООО "КрасКом"</v>
      </c>
      <c r="F142" s="16" t="str">
        <f>F141</f>
        <v>г. Красноярск</v>
      </c>
      <c r="G142" s="21" t="s">
        <v>1</v>
      </c>
      <c r="H142" s="71" t="s">
        <v>29</v>
      </c>
      <c r="I142" s="66">
        <v>1</v>
      </c>
      <c r="J142" s="185">
        <v>0.1014</v>
      </c>
      <c r="K142" s="63">
        <f t="shared" si="42"/>
        <v>0.89859999999999995</v>
      </c>
    </row>
    <row r="143" spans="1:17" s="22" customFormat="1" x14ac:dyDescent="0.2">
      <c r="A143" s="38"/>
      <c r="B143" s="41" t="s">
        <v>28</v>
      </c>
      <c r="C143" s="48">
        <v>254</v>
      </c>
      <c r="D143" s="48" t="s">
        <v>5</v>
      </c>
      <c r="E143" s="49" t="str">
        <f>E141</f>
        <v>ООО "КрасКом"</v>
      </c>
      <c r="F143" s="38" t="str">
        <f>F142</f>
        <v>г. Красноярск</v>
      </c>
      <c r="G143" s="48" t="s">
        <v>1</v>
      </c>
      <c r="H143" s="45"/>
      <c r="I143" s="220">
        <v>1</v>
      </c>
      <c r="J143" s="223">
        <v>0</v>
      </c>
      <c r="K143" s="83">
        <f t="shared" si="42"/>
        <v>1</v>
      </c>
      <c r="L143" s="10"/>
      <c r="M143" s="10"/>
      <c r="N143" s="10"/>
      <c r="O143" s="10"/>
      <c r="P143" s="10"/>
      <c r="Q143" s="10"/>
    </row>
    <row r="144" spans="1:17" s="10" customFormat="1" x14ac:dyDescent="0.2">
      <c r="A144" s="19">
        <f>1+A142</f>
        <v>82</v>
      </c>
      <c r="B144" s="37" t="s">
        <v>3</v>
      </c>
      <c r="C144" s="21">
        <v>274</v>
      </c>
      <c r="D144" s="1" t="s">
        <v>5</v>
      </c>
      <c r="E144" s="19" t="str">
        <f>E211</f>
        <v>ООО "КрасКом"</v>
      </c>
      <c r="F144" s="16" t="str">
        <f>F212</f>
        <v>г. Красноярск</v>
      </c>
      <c r="G144" s="21" t="s">
        <v>1</v>
      </c>
      <c r="H144" s="71" t="s">
        <v>7</v>
      </c>
      <c r="I144" s="66">
        <v>0.4</v>
      </c>
      <c r="J144" s="185">
        <v>0.26800000000000002</v>
      </c>
      <c r="K144" s="66">
        <f t="shared" si="42"/>
        <v>0.13200000000000001</v>
      </c>
    </row>
    <row r="145" spans="1:17" s="10" customFormat="1" x14ac:dyDescent="0.2">
      <c r="A145" s="23"/>
      <c r="B145" s="39" t="s">
        <v>3</v>
      </c>
      <c r="C145" s="26">
        <v>274</v>
      </c>
      <c r="D145" s="3" t="s">
        <v>5</v>
      </c>
      <c r="E145" s="23" t="str">
        <f>E212</f>
        <v>ООО "КрасКом"</v>
      </c>
      <c r="F145" s="17" t="str">
        <f>F144</f>
        <v>г. Красноярск</v>
      </c>
      <c r="G145" s="26" t="s">
        <v>1</v>
      </c>
      <c r="H145" s="82"/>
      <c r="I145" s="85">
        <v>0.4</v>
      </c>
      <c r="J145" s="187">
        <v>0.24299999999999999</v>
      </c>
      <c r="K145" s="85">
        <f t="shared" si="42"/>
        <v>0.15700000000000003</v>
      </c>
    </row>
    <row r="146" spans="1:17" s="10" customFormat="1" x14ac:dyDescent="0.2">
      <c r="A146" s="19">
        <f>1+A144</f>
        <v>83</v>
      </c>
      <c r="B146" s="37" t="s">
        <v>3</v>
      </c>
      <c r="C146" s="21">
        <v>327</v>
      </c>
      <c r="D146" s="1" t="s">
        <v>5</v>
      </c>
      <c r="E146" s="19" t="str">
        <f>E265</f>
        <v>ООО "КрасКом"</v>
      </c>
      <c r="F146" s="16" t="str">
        <f>F266</f>
        <v>г. Красноярск</v>
      </c>
      <c r="G146" s="21" t="s">
        <v>1</v>
      </c>
      <c r="H146" s="71" t="s">
        <v>30</v>
      </c>
      <c r="I146" s="66">
        <v>0.4</v>
      </c>
      <c r="J146" s="185"/>
      <c r="K146" s="66">
        <f t="shared" si="42"/>
        <v>0.4</v>
      </c>
      <c r="L146" s="33"/>
      <c r="M146" s="33"/>
      <c r="N146" s="33"/>
      <c r="O146" s="33"/>
      <c r="P146" s="33"/>
      <c r="Q146" s="33"/>
    </row>
    <row r="147" spans="1:17" s="10" customFormat="1" x14ac:dyDescent="0.2">
      <c r="A147" s="30">
        <f>1+A146</f>
        <v>84</v>
      </c>
      <c r="B147" s="44" t="s">
        <v>3</v>
      </c>
      <c r="C147" s="46">
        <v>328</v>
      </c>
      <c r="D147" s="7" t="s">
        <v>5</v>
      </c>
      <c r="E147" s="30" t="str">
        <f>E266</f>
        <v>ООО "КрасКом"</v>
      </c>
      <c r="F147" s="188" t="str">
        <f>F146</f>
        <v>г. Красноярск</v>
      </c>
      <c r="G147" s="46" t="s">
        <v>1</v>
      </c>
      <c r="H147" s="72" t="s">
        <v>8</v>
      </c>
      <c r="I147" s="215">
        <v>0.4</v>
      </c>
      <c r="J147" s="221">
        <v>0.223</v>
      </c>
      <c r="K147" s="215">
        <f t="shared" si="42"/>
        <v>0.17700000000000002</v>
      </c>
      <c r="L147" s="33"/>
      <c r="M147" s="33"/>
      <c r="N147" s="33"/>
      <c r="O147" s="33"/>
      <c r="P147" s="33"/>
      <c r="Q147" s="33"/>
    </row>
    <row r="148" spans="1:17" s="22" customFormat="1" x14ac:dyDescent="0.2">
      <c r="A148" s="30">
        <f>1+A147</f>
        <v>85</v>
      </c>
      <c r="B148" s="39" t="s">
        <v>3</v>
      </c>
      <c r="C148" s="26">
        <v>829</v>
      </c>
      <c r="D148" s="26" t="s">
        <v>5</v>
      </c>
      <c r="E148" s="49" t="str">
        <f>E111</f>
        <v>ООО "КрасКом"</v>
      </c>
      <c r="F148" s="38" t="str">
        <f>F112</f>
        <v>г. Красноярск</v>
      </c>
      <c r="G148" s="26" t="s">
        <v>1</v>
      </c>
      <c r="H148" s="82" t="s">
        <v>125</v>
      </c>
      <c r="I148" s="87">
        <v>0.63</v>
      </c>
      <c r="J148" s="49">
        <v>0.378</v>
      </c>
      <c r="K148" s="225">
        <f t="shared" si="42"/>
        <v>0.252</v>
      </c>
      <c r="L148" s="33"/>
      <c r="M148" s="33"/>
      <c r="N148" s="33"/>
      <c r="O148" s="33"/>
      <c r="P148" s="33"/>
      <c r="Q148" s="33"/>
    </row>
    <row r="149" spans="1:17" s="10" customFormat="1" x14ac:dyDescent="0.2">
      <c r="A149" s="16">
        <f>1+A148</f>
        <v>86</v>
      </c>
      <c r="B149" s="37" t="s">
        <v>3</v>
      </c>
      <c r="C149" s="21">
        <v>871</v>
      </c>
      <c r="D149" s="21" t="s">
        <v>5</v>
      </c>
      <c r="E149" s="19" t="str">
        <f>E112</f>
        <v>ООО "КрасКом"</v>
      </c>
      <c r="F149" s="16" t="str">
        <f>F148</f>
        <v>г. Красноярск</v>
      </c>
      <c r="G149" s="21" t="s">
        <v>1</v>
      </c>
      <c r="H149" s="71" t="s">
        <v>9</v>
      </c>
      <c r="I149" s="66">
        <v>0.4</v>
      </c>
      <c r="J149" s="185">
        <v>0.12</v>
      </c>
      <c r="K149" s="63">
        <f t="shared" si="42"/>
        <v>0.28000000000000003</v>
      </c>
      <c r="L149" s="22"/>
      <c r="M149" s="22"/>
      <c r="N149" s="22"/>
      <c r="O149" s="22"/>
      <c r="P149" s="22"/>
      <c r="Q149" s="22"/>
    </row>
    <row r="150" spans="1:17" s="10" customFormat="1" x14ac:dyDescent="0.2">
      <c r="A150" s="17"/>
      <c r="B150" s="39" t="s">
        <v>3</v>
      </c>
      <c r="C150" s="26">
        <v>871</v>
      </c>
      <c r="D150" s="26" t="s">
        <v>5</v>
      </c>
      <c r="E150" s="23" t="str">
        <f>E148</f>
        <v>ООО "КрасКом"</v>
      </c>
      <c r="F150" s="17" t="str">
        <f>F149</f>
        <v>г. Красноярск</v>
      </c>
      <c r="G150" s="26" t="s">
        <v>1</v>
      </c>
      <c r="H150" s="82"/>
      <c r="I150" s="85">
        <v>0.4</v>
      </c>
      <c r="J150" s="187">
        <v>9.6000000000000002E-2</v>
      </c>
      <c r="K150" s="235">
        <f t="shared" si="42"/>
        <v>0.30400000000000005</v>
      </c>
      <c r="L150" s="22"/>
      <c r="M150" s="22"/>
      <c r="N150" s="22"/>
      <c r="O150" s="22"/>
      <c r="P150" s="22"/>
      <c r="Q150" s="22"/>
    </row>
    <row r="151" spans="1:17" s="10" customFormat="1" x14ac:dyDescent="0.2">
      <c r="A151" s="188">
        <f>1+A149</f>
        <v>87</v>
      </c>
      <c r="B151" s="31" t="s">
        <v>3</v>
      </c>
      <c r="C151" s="69">
        <v>907</v>
      </c>
      <c r="D151" s="69" t="s">
        <v>5</v>
      </c>
      <c r="E151" s="30" t="str">
        <f>E290</f>
        <v>ООО "КрасКом"</v>
      </c>
      <c r="F151" s="188" t="str">
        <f>F291</f>
        <v>г. Красноярск</v>
      </c>
      <c r="G151" s="46" t="s">
        <v>1</v>
      </c>
      <c r="H151" s="32" t="s">
        <v>221</v>
      </c>
      <c r="I151" s="62">
        <v>0.32</v>
      </c>
      <c r="J151" s="30">
        <v>0.17799999999999999</v>
      </c>
      <c r="K151" s="231">
        <f t="shared" si="42"/>
        <v>0.14200000000000002</v>
      </c>
      <c r="L151" s="33"/>
      <c r="M151" s="33"/>
      <c r="N151" s="33"/>
      <c r="O151" s="33"/>
      <c r="P151" s="33"/>
      <c r="Q151" s="33"/>
    </row>
    <row r="152" spans="1:17" s="10" customFormat="1" x14ac:dyDescent="0.2">
      <c r="A152" s="49">
        <f>1+A151</f>
        <v>88</v>
      </c>
      <c r="B152" s="238" t="s">
        <v>64</v>
      </c>
      <c r="C152" s="48">
        <v>942</v>
      </c>
      <c r="D152" s="6" t="s">
        <v>5</v>
      </c>
      <c r="E152" s="49" t="str">
        <f>E397</f>
        <v>ООО "КрасКом"</v>
      </c>
      <c r="F152" s="38" t="str">
        <f>F398</f>
        <v>г. Красноярск</v>
      </c>
      <c r="G152" s="48" t="s">
        <v>1</v>
      </c>
      <c r="H152" s="45" t="s">
        <v>126</v>
      </c>
      <c r="I152" s="87">
        <v>0.4</v>
      </c>
      <c r="J152" s="49">
        <v>0.183</v>
      </c>
      <c r="K152" s="225">
        <f t="shared" si="42"/>
        <v>0.21700000000000003</v>
      </c>
    </row>
    <row r="153" spans="1:17" s="240" customFormat="1" x14ac:dyDescent="0.2">
      <c r="A153" s="16">
        <f>1+A152</f>
        <v>89</v>
      </c>
      <c r="B153" s="37" t="s">
        <v>3</v>
      </c>
      <c r="C153" s="21">
        <v>943</v>
      </c>
      <c r="D153" s="21" t="s">
        <v>5</v>
      </c>
      <c r="E153" s="16" t="str">
        <f>E398</f>
        <v>ООО "КрасКом"</v>
      </c>
      <c r="F153" s="16" t="str">
        <f>F152</f>
        <v>г. Красноярск</v>
      </c>
      <c r="G153" s="21" t="s">
        <v>1</v>
      </c>
      <c r="H153" s="71" t="s">
        <v>127</v>
      </c>
      <c r="I153" s="64">
        <v>0.4</v>
      </c>
      <c r="J153" s="19">
        <v>0.16400000000000001</v>
      </c>
      <c r="K153" s="226">
        <f t="shared" si="42"/>
        <v>0.23600000000000002</v>
      </c>
    </row>
    <row r="154" spans="1:17" s="10" customFormat="1" x14ac:dyDescent="0.2">
      <c r="A154" s="17"/>
      <c r="B154" s="39" t="s">
        <v>3</v>
      </c>
      <c r="C154" s="26">
        <v>943</v>
      </c>
      <c r="D154" s="26" t="s">
        <v>5</v>
      </c>
      <c r="E154" s="17" t="str">
        <f>E152</f>
        <v>ООО "КрасКом"</v>
      </c>
      <c r="F154" s="17" t="str">
        <f>F153</f>
        <v>г. Красноярск</v>
      </c>
      <c r="G154" s="26" t="s">
        <v>1</v>
      </c>
      <c r="H154" s="82"/>
      <c r="I154" s="88">
        <v>0.32</v>
      </c>
      <c r="J154" s="23">
        <v>0.186</v>
      </c>
      <c r="K154" s="233">
        <f t="shared" si="42"/>
        <v>0.13400000000000001</v>
      </c>
    </row>
    <row r="155" spans="1:17" s="22" customFormat="1" x14ac:dyDescent="0.2">
      <c r="A155" s="38">
        <f>1+A153</f>
        <v>90</v>
      </c>
      <c r="B155" s="41" t="s">
        <v>3</v>
      </c>
      <c r="C155" s="48">
        <v>944</v>
      </c>
      <c r="D155" s="48" t="s">
        <v>5</v>
      </c>
      <c r="E155" s="49" t="str">
        <f>E153</f>
        <v>ООО "КрасКом"</v>
      </c>
      <c r="F155" s="38" t="str">
        <f>F154</f>
        <v>г. Красноярск</v>
      </c>
      <c r="G155" s="48" t="s">
        <v>1</v>
      </c>
      <c r="H155" s="45" t="s">
        <v>10</v>
      </c>
      <c r="I155" s="83">
        <v>0.25</v>
      </c>
      <c r="J155" s="186">
        <v>0.12</v>
      </c>
      <c r="K155" s="84">
        <f t="shared" si="42"/>
        <v>0.13</v>
      </c>
      <c r="L155" s="10"/>
      <c r="M155" s="10"/>
      <c r="N155" s="10"/>
      <c r="O155" s="10"/>
      <c r="P155" s="10"/>
      <c r="Q155" s="10"/>
    </row>
    <row r="156" spans="1:17" s="22" customFormat="1" x14ac:dyDescent="0.2">
      <c r="A156" s="16">
        <f>1+A155</f>
        <v>91</v>
      </c>
      <c r="B156" s="37" t="s">
        <v>3</v>
      </c>
      <c r="C156" s="21">
        <v>945</v>
      </c>
      <c r="D156" s="21" t="s">
        <v>5</v>
      </c>
      <c r="E156" s="19" t="str">
        <f>E154</f>
        <v>ООО "КрасКом"</v>
      </c>
      <c r="F156" s="16" t="str">
        <f>F155</f>
        <v>г. Красноярск</v>
      </c>
      <c r="G156" s="21" t="s">
        <v>1</v>
      </c>
      <c r="H156" s="71" t="s">
        <v>11</v>
      </c>
      <c r="I156" s="66">
        <v>1</v>
      </c>
      <c r="J156" s="185">
        <v>0.67</v>
      </c>
      <c r="K156" s="63">
        <f t="shared" si="42"/>
        <v>0.32999999999999996</v>
      </c>
      <c r="L156" s="10"/>
      <c r="M156" s="10"/>
      <c r="N156" s="10"/>
      <c r="O156" s="10"/>
      <c r="P156" s="10"/>
      <c r="Q156" s="10"/>
    </row>
    <row r="157" spans="1:17" s="22" customFormat="1" x14ac:dyDescent="0.2">
      <c r="A157" s="17"/>
      <c r="B157" s="39" t="s">
        <v>3</v>
      </c>
      <c r="C157" s="26">
        <v>945</v>
      </c>
      <c r="D157" s="26" t="s">
        <v>5</v>
      </c>
      <c r="E157" s="23" t="str">
        <f>E155</f>
        <v>ООО "КрасКом"</v>
      </c>
      <c r="F157" s="17" t="str">
        <f>F156</f>
        <v>г. Красноярск</v>
      </c>
      <c r="G157" s="26" t="s">
        <v>1</v>
      </c>
      <c r="H157" s="82"/>
      <c r="I157" s="85">
        <v>1</v>
      </c>
      <c r="J157" s="187">
        <v>0.54900000000000004</v>
      </c>
      <c r="K157" s="235">
        <f t="shared" si="42"/>
        <v>0.45099999999999996</v>
      </c>
      <c r="L157" s="10"/>
      <c r="M157" s="10"/>
      <c r="N157" s="10"/>
      <c r="O157" s="10"/>
      <c r="P157" s="10"/>
      <c r="Q157" s="10"/>
    </row>
    <row r="158" spans="1:17" s="22" customFormat="1" x14ac:dyDescent="0.2">
      <c r="A158" s="49">
        <f>1+A156</f>
        <v>92</v>
      </c>
      <c r="B158" s="41" t="s">
        <v>3</v>
      </c>
      <c r="C158" s="48">
        <v>950</v>
      </c>
      <c r="D158" s="48" t="s">
        <v>5</v>
      </c>
      <c r="E158" s="49" t="str">
        <f>E401</f>
        <v>ООО "КрасКом"</v>
      </c>
      <c r="F158" s="38" t="str">
        <f>F402</f>
        <v>г. Красноярск</v>
      </c>
      <c r="G158" s="48" t="s">
        <v>1</v>
      </c>
      <c r="H158" s="45" t="s">
        <v>12</v>
      </c>
      <c r="I158" s="83">
        <v>0.4</v>
      </c>
      <c r="J158" s="186">
        <v>0.15</v>
      </c>
      <c r="K158" s="84">
        <f t="shared" si="42"/>
        <v>0.25</v>
      </c>
      <c r="L158" s="10"/>
      <c r="M158" s="10"/>
      <c r="N158" s="10"/>
      <c r="O158" s="10"/>
      <c r="P158" s="10"/>
      <c r="Q158" s="10"/>
    </row>
    <row r="159" spans="1:17" s="22" customFormat="1" x14ac:dyDescent="0.2">
      <c r="A159" s="49"/>
      <c r="B159" s="41" t="s">
        <v>3</v>
      </c>
      <c r="C159" s="48">
        <v>950</v>
      </c>
      <c r="D159" s="48" t="s">
        <v>5</v>
      </c>
      <c r="E159" s="49" t="str">
        <f>E402</f>
        <v>ООО "КрасКом"</v>
      </c>
      <c r="F159" s="38" t="str">
        <f>F158</f>
        <v>г. Красноярск</v>
      </c>
      <c r="G159" s="48" t="s">
        <v>1</v>
      </c>
      <c r="H159" s="45"/>
      <c r="I159" s="83">
        <v>0.32</v>
      </c>
      <c r="J159" s="186">
        <v>0.13700000000000001</v>
      </c>
      <c r="K159" s="84">
        <f t="shared" si="42"/>
        <v>0.183</v>
      </c>
      <c r="L159" s="10"/>
      <c r="M159" s="10"/>
      <c r="N159" s="10"/>
      <c r="O159" s="10"/>
      <c r="P159" s="10"/>
      <c r="Q159" s="10"/>
    </row>
    <row r="160" spans="1:17" s="22" customFormat="1" x14ac:dyDescent="0.2">
      <c r="A160" s="36">
        <f>1+A158</f>
        <v>93</v>
      </c>
      <c r="B160" s="31" t="s">
        <v>28</v>
      </c>
      <c r="C160" s="69">
        <v>951</v>
      </c>
      <c r="D160" s="69">
        <v>6</v>
      </c>
      <c r="E160" s="30" t="str">
        <f>E158</f>
        <v>ООО "КрасКом"</v>
      </c>
      <c r="F160" s="188" t="str">
        <f>F159</f>
        <v>г. Красноярск</v>
      </c>
      <c r="G160" s="46" t="s">
        <v>1</v>
      </c>
      <c r="H160" s="32" t="s">
        <v>222</v>
      </c>
      <c r="I160" s="62">
        <v>0</v>
      </c>
      <c r="J160" s="30"/>
      <c r="K160" s="231">
        <f t="shared" si="42"/>
        <v>0</v>
      </c>
      <c r="L160" s="10"/>
      <c r="M160" s="10"/>
      <c r="N160" s="10"/>
      <c r="O160" s="10"/>
      <c r="P160" s="10"/>
      <c r="Q160" s="10"/>
    </row>
    <row r="161" spans="1:17" s="10" customFormat="1" x14ac:dyDescent="0.2">
      <c r="A161" s="30">
        <f>1+A160</f>
        <v>94</v>
      </c>
      <c r="B161" s="238" t="s">
        <v>13</v>
      </c>
      <c r="C161" s="48">
        <v>975</v>
      </c>
      <c r="D161" s="48" t="s">
        <v>5</v>
      </c>
      <c r="E161" s="49" t="str">
        <f>E421</f>
        <v>ООО "КрасКом"</v>
      </c>
      <c r="F161" s="38" t="str">
        <f>F422</f>
        <v>г. Красноярск</v>
      </c>
      <c r="G161" s="48" t="s">
        <v>1</v>
      </c>
      <c r="H161" s="22" t="s">
        <v>14</v>
      </c>
      <c r="I161" s="83">
        <v>1</v>
      </c>
      <c r="J161" s="186">
        <f>0.928+0.01</f>
        <v>0.93800000000000006</v>
      </c>
      <c r="K161" s="83">
        <f t="shared" si="42"/>
        <v>6.1999999999999944E-2</v>
      </c>
    </row>
    <row r="162" spans="1:17" s="22" customFormat="1" x14ac:dyDescent="0.2">
      <c r="A162" s="30">
        <f t="shared" ref="A162:A168" si="43">1+A161</f>
        <v>95</v>
      </c>
      <c r="B162" s="59" t="s">
        <v>13</v>
      </c>
      <c r="C162" s="46" t="s">
        <v>15</v>
      </c>
      <c r="D162" s="46" t="s">
        <v>5</v>
      </c>
      <c r="E162" s="30" t="str">
        <f>E335</f>
        <v>ООО "КрасКом"</v>
      </c>
      <c r="F162" s="188" t="str">
        <f>F515</f>
        <v>г. Красноярск</v>
      </c>
      <c r="G162" s="46" t="s">
        <v>1</v>
      </c>
      <c r="H162" s="72" t="s">
        <v>16</v>
      </c>
      <c r="I162" s="215">
        <v>0.32</v>
      </c>
      <c r="J162" s="245">
        <f>0.3+0.015</f>
        <v>0.315</v>
      </c>
      <c r="K162" s="215">
        <f t="shared" si="42"/>
        <v>5.0000000000000044E-3</v>
      </c>
      <c r="L162" s="10"/>
      <c r="M162" s="10"/>
      <c r="N162" s="10"/>
      <c r="O162" s="10"/>
      <c r="P162" s="10"/>
      <c r="Q162" s="10"/>
    </row>
    <row r="163" spans="1:17" s="10" customFormat="1" x14ac:dyDescent="0.2">
      <c r="A163" s="30">
        <f t="shared" si="43"/>
        <v>96</v>
      </c>
      <c r="B163" s="238" t="s">
        <v>13</v>
      </c>
      <c r="C163" s="48">
        <v>976</v>
      </c>
      <c r="D163" s="48" t="s">
        <v>5</v>
      </c>
      <c r="E163" s="49" t="str">
        <f>E423</f>
        <v>ООО "КрасКом"</v>
      </c>
      <c r="F163" s="38" t="str">
        <f>F424</f>
        <v>г. Красноярск</v>
      </c>
      <c r="G163" s="48" t="s">
        <v>1</v>
      </c>
      <c r="H163" s="22" t="s">
        <v>17</v>
      </c>
      <c r="I163" s="83">
        <v>0.63</v>
      </c>
      <c r="J163" s="186">
        <f>0.536+0.015</f>
        <v>0.55100000000000005</v>
      </c>
      <c r="K163" s="83">
        <f t="shared" si="42"/>
        <v>7.8999999999999959E-2</v>
      </c>
    </row>
    <row r="164" spans="1:17" s="10" customFormat="1" x14ac:dyDescent="0.2">
      <c r="A164" s="30">
        <f t="shared" si="43"/>
        <v>97</v>
      </c>
      <c r="B164" s="59" t="s">
        <v>13</v>
      </c>
      <c r="C164" s="46">
        <v>980</v>
      </c>
      <c r="D164" s="46" t="s">
        <v>5</v>
      </c>
      <c r="E164" s="30" t="str">
        <f>E425</f>
        <v>ООО "КрасКом"</v>
      </c>
      <c r="F164" s="188" t="str">
        <f>F426</f>
        <v>г. Красноярск</v>
      </c>
      <c r="G164" s="46" t="s">
        <v>1</v>
      </c>
      <c r="H164" s="58" t="s">
        <v>18</v>
      </c>
      <c r="I164" s="215">
        <v>0.32</v>
      </c>
      <c r="J164" s="221">
        <f>0.28+0.015</f>
        <v>0.29500000000000004</v>
      </c>
      <c r="K164" s="215">
        <f t="shared" si="42"/>
        <v>2.4999999999999967E-2</v>
      </c>
    </row>
    <row r="165" spans="1:17" s="10" customFormat="1" x14ac:dyDescent="0.2">
      <c r="A165" s="30">
        <f t="shared" si="43"/>
        <v>98</v>
      </c>
      <c r="B165" s="59" t="s">
        <v>13</v>
      </c>
      <c r="C165" s="46">
        <v>981</v>
      </c>
      <c r="D165" s="46" t="s">
        <v>5</v>
      </c>
      <c r="E165" s="30" t="str">
        <f>E426</f>
        <v>ООО "КрасКом"</v>
      </c>
      <c r="F165" s="188" t="str">
        <f>F164</f>
        <v>г. Красноярск</v>
      </c>
      <c r="G165" s="46" t="s">
        <v>1</v>
      </c>
      <c r="H165" s="72" t="s">
        <v>19</v>
      </c>
      <c r="I165" s="215">
        <v>0.32</v>
      </c>
      <c r="J165" s="221">
        <v>0.28799999999999998</v>
      </c>
      <c r="K165" s="215">
        <f t="shared" si="42"/>
        <v>3.2000000000000028E-2</v>
      </c>
    </row>
    <row r="166" spans="1:17" s="22" customFormat="1" x14ac:dyDescent="0.2">
      <c r="A166" s="30">
        <f t="shared" si="43"/>
        <v>99</v>
      </c>
      <c r="B166" s="59" t="s">
        <v>13</v>
      </c>
      <c r="C166" s="46" t="s">
        <v>20</v>
      </c>
      <c r="D166" s="46" t="s">
        <v>5</v>
      </c>
      <c r="E166" s="30" t="str">
        <f>E515</f>
        <v>ООО "КрасКом"</v>
      </c>
      <c r="F166" s="188" t="str">
        <f>F162</f>
        <v>г. Красноярск</v>
      </c>
      <c r="G166" s="46" t="s">
        <v>1</v>
      </c>
      <c r="H166" s="72" t="s">
        <v>21</v>
      </c>
      <c r="I166" s="244">
        <v>0.32</v>
      </c>
      <c r="J166" s="245">
        <f>0.25+0.015</f>
        <v>0.26500000000000001</v>
      </c>
      <c r="K166" s="215">
        <f t="shared" si="42"/>
        <v>5.4999999999999993E-2</v>
      </c>
      <c r="L166" s="10"/>
      <c r="M166" s="10"/>
      <c r="N166" s="10"/>
      <c r="O166" s="10"/>
      <c r="P166" s="10"/>
      <c r="Q166" s="10"/>
    </row>
    <row r="167" spans="1:17" s="10" customFormat="1" x14ac:dyDescent="0.2">
      <c r="A167" s="30">
        <f t="shared" si="43"/>
        <v>100</v>
      </c>
      <c r="B167" s="59" t="s">
        <v>3</v>
      </c>
      <c r="C167" s="46">
        <v>982</v>
      </c>
      <c r="D167" s="46" t="s">
        <v>5</v>
      </c>
      <c r="E167" s="30" t="str">
        <f>E427</f>
        <v>ООО "КрасКом"</v>
      </c>
      <c r="F167" s="188" t="str">
        <f>F428</f>
        <v>г. Красноярск</v>
      </c>
      <c r="G167" s="46" t="s">
        <v>1</v>
      </c>
      <c r="H167" s="58" t="s">
        <v>22</v>
      </c>
      <c r="I167" s="215">
        <v>0.32</v>
      </c>
      <c r="J167" s="221">
        <v>0.24</v>
      </c>
      <c r="K167" s="215">
        <f t="shared" si="42"/>
        <v>8.0000000000000016E-2</v>
      </c>
    </row>
    <row r="168" spans="1:17" s="10" customFormat="1" x14ac:dyDescent="0.2">
      <c r="A168" s="30">
        <f t="shared" si="43"/>
        <v>101</v>
      </c>
      <c r="B168" s="238" t="s">
        <v>13</v>
      </c>
      <c r="C168" s="48">
        <v>984</v>
      </c>
      <c r="D168" s="48" t="s">
        <v>5</v>
      </c>
      <c r="E168" s="49" t="str">
        <f>E428</f>
        <v>ООО "КрасКом"</v>
      </c>
      <c r="F168" s="38" t="str">
        <f>F167</f>
        <v>г. Красноярск</v>
      </c>
      <c r="G168" s="48" t="s">
        <v>1</v>
      </c>
      <c r="H168" s="22" t="s">
        <v>128</v>
      </c>
      <c r="I168" s="87">
        <v>0.25</v>
      </c>
      <c r="J168" s="49">
        <f>0.2+0.015</f>
        <v>0.21500000000000002</v>
      </c>
      <c r="K168" s="87">
        <f t="shared" si="42"/>
        <v>3.4999999999999976E-2</v>
      </c>
    </row>
    <row r="169" spans="1:17" s="10" customFormat="1" x14ac:dyDescent="0.2">
      <c r="A169" s="19">
        <f>1+A168</f>
        <v>102</v>
      </c>
      <c r="B169" s="37" t="s">
        <v>3</v>
      </c>
      <c r="C169" s="21">
        <v>2024</v>
      </c>
      <c r="D169" s="21" t="s">
        <v>24</v>
      </c>
      <c r="E169" s="19" t="str">
        <f>E224</f>
        <v>ООО "КрасКом"</v>
      </c>
      <c r="F169" s="16" t="str">
        <f>F292</f>
        <v>г. Красноярск</v>
      </c>
      <c r="G169" s="21" t="s">
        <v>1</v>
      </c>
      <c r="H169" s="71" t="s">
        <v>23</v>
      </c>
      <c r="I169" s="66">
        <v>1</v>
      </c>
      <c r="J169" s="185">
        <v>0.186</v>
      </c>
      <c r="K169" s="66">
        <f t="shared" si="42"/>
        <v>0.81400000000000006</v>
      </c>
    </row>
    <row r="170" spans="1:17" s="10" customFormat="1" x14ac:dyDescent="0.2">
      <c r="A170" s="23"/>
      <c r="B170" s="39" t="s">
        <v>3</v>
      </c>
      <c r="C170" s="26">
        <v>2024</v>
      </c>
      <c r="D170" s="26" t="s">
        <v>24</v>
      </c>
      <c r="E170" s="23" t="str">
        <f>E292</f>
        <v>ООО "КрасКом"</v>
      </c>
      <c r="F170" s="17" t="str">
        <f>F169</f>
        <v>г. Красноярск</v>
      </c>
      <c r="G170" s="26" t="s">
        <v>1</v>
      </c>
      <c r="H170" s="82"/>
      <c r="I170" s="85">
        <v>1</v>
      </c>
      <c r="J170" s="187">
        <v>0.153</v>
      </c>
      <c r="K170" s="85">
        <f t="shared" si="42"/>
        <v>0.84699999999999998</v>
      </c>
    </row>
    <row r="171" spans="1:17" s="10" customFormat="1" x14ac:dyDescent="0.2">
      <c r="A171" s="30">
        <f>1+A169</f>
        <v>103</v>
      </c>
      <c r="B171" s="44" t="s">
        <v>13</v>
      </c>
      <c r="C171" s="46">
        <v>3012</v>
      </c>
      <c r="D171" s="46" t="s">
        <v>5</v>
      </c>
      <c r="E171" s="30" t="str">
        <f>E250</f>
        <v>ООО "КрасКом"</v>
      </c>
      <c r="F171" s="188" t="str">
        <f>F251</f>
        <v>г. Красноярск</v>
      </c>
      <c r="G171" s="46" t="s">
        <v>1</v>
      </c>
      <c r="H171" s="72" t="s">
        <v>129</v>
      </c>
      <c r="I171" s="62">
        <v>0.63</v>
      </c>
      <c r="J171" s="30">
        <v>0.378</v>
      </c>
      <c r="K171" s="62">
        <f t="shared" si="42"/>
        <v>0.252</v>
      </c>
    </row>
    <row r="172" spans="1:17" s="10" customFormat="1" x14ac:dyDescent="0.2">
      <c r="A172" s="49">
        <f>1+A171</f>
        <v>104</v>
      </c>
      <c r="B172" s="41" t="s">
        <v>3</v>
      </c>
      <c r="C172" s="48">
        <v>3020</v>
      </c>
      <c r="D172" s="70" t="s">
        <v>5</v>
      </c>
      <c r="E172" s="49" t="str">
        <f>E171</f>
        <v>ООО "КрасКом"</v>
      </c>
      <c r="F172" s="38" t="str">
        <f>F298</f>
        <v>г. Красноярск</v>
      </c>
      <c r="G172" s="48" t="s">
        <v>1</v>
      </c>
      <c r="H172" s="6" t="s">
        <v>225</v>
      </c>
      <c r="I172" s="87">
        <v>0.63</v>
      </c>
      <c r="J172" s="49">
        <v>0.19500000000000001</v>
      </c>
      <c r="K172" s="87">
        <f t="shared" si="42"/>
        <v>0.435</v>
      </c>
    </row>
    <row r="173" spans="1:17" s="10" customFormat="1" x14ac:dyDescent="0.2">
      <c r="A173" s="49"/>
      <c r="B173" s="41" t="s">
        <v>3</v>
      </c>
      <c r="C173" s="48">
        <v>3020</v>
      </c>
      <c r="D173" s="70" t="s">
        <v>5</v>
      </c>
      <c r="E173" s="49" t="str">
        <f>E298</f>
        <v>ООО "КрасКом"</v>
      </c>
      <c r="F173" s="38" t="str">
        <f>F172</f>
        <v>г. Красноярск</v>
      </c>
      <c r="G173" s="48" t="s">
        <v>1</v>
      </c>
      <c r="H173" s="6"/>
      <c r="I173" s="87">
        <v>0.63</v>
      </c>
      <c r="J173" s="49">
        <v>0.23400000000000001</v>
      </c>
      <c r="K173" s="87">
        <f t="shared" si="42"/>
        <v>0.39600000000000002</v>
      </c>
    </row>
    <row r="174" spans="1:17" s="10" customFormat="1" x14ac:dyDescent="0.2">
      <c r="A174" s="16">
        <f>1+A172</f>
        <v>105</v>
      </c>
      <c r="B174" s="37" t="s">
        <v>3</v>
      </c>
      <c r="C174" s="21">
        <v>8019</v>
      </c>
      <c r="D174" s="1" t="s">
        <v>5</v>
      </c>
      <c r="E174" s="19" t="str">
        <f>E232</f>
        <v>ООО "КрасКом"</v>
      </c>
      <c r="F174" s="16" t="str">
        <f>F299</f>
        <v>г. Красноярск</v>
      </c>
      <c r="G174" s="21" t="s">
        <v>1</v>
      </c>
      <c r="H174" s="54" t="s">
        <v>25</v>
      </c>
      <c r="I174" s="66">
        <v>0.63</v>
      </c>
      <c r="J174" s="185">
        <v>0.16400000000000001</v>
      </c>
      <c r="K174" s="66">
        <f t="shared" si="42"/>
        <v>0.46599999999999997</v>
      </c>
    </row>
    <row r="175" spans="1:17" s="10" customFormat="1" x14ac:dyDescent="0.2">
      <c r="A175" s="17"/>
      <c r="B175" s="39" t="s">
        <v>3</v>
      </c>
      <c r="C175" s="26">
        <v>8019</v>
      </c>
      <c r="D175" s="3" t="s">
        <v>5</v>
      </c>
      <c r="E175" s="23" t="str">
        <f>E299</f>
        <v>ООО "КрасКом"</v>
      </c>
      <c r="F175" s="17" t="str">
        <f>F174</f>
        <v>г. Красноярск</v>
      </c>
      <c r="G175" s="26" t="s">
        <v>1</v>
      </c>
      <c r="H175" s="55"/>
      <c r="I175" s="85">
        <v>0.63</v>
      </c>
      <c r="J175" s="187">
        <v>0.28399999999999997</v>
      </c>
      <c r="K175" s="85">
        <f t="shared" si="42"/>
        <v>0.34600000000000003</v>
      </c>
    </row>
    <row r="176" spans="1:17" s="10" customFormat="1" x14ac:dyDescent="0.2">
      <c r="A176" s="49">
        <f t="shared" ref="A176" si="44">1+A174</f>
        <v>106</v>
      </c>
      <c r="B176" s="37" t="s">
        <v>3</v>
      </c>
      <c r="C176" s="21">
        <v>8037</v>
      </c>
      <c r="D176" s="1" t="s">
        <v>5</v>
      </c>
      <c r="E176" s="19" t="str">
        <f>E301</f>
        <v>ООО "КрасКом"</v>
      </c>
      <c r="F176" s="16" t="str">
        <f>F302</f>
        <v>г. Красноярск</v>
      </c>
      <c r="G176" s="21" t="s">
        <v>1</v>
      </c>
      <c r="H176" s="54" t="s">
        <v>26</v>
      </c>
      <c r="I176" s="66">
        <v>1</v>
      </c>
      <c r="J176" s="185">
        <v>0.246</v>
      </c>
      <c r="K176" s="66">
        <f t="shared" si="42"/>
        <v>0.754</v>
      </c>
    </row>
    <row r="177" spans="1:17" s="10" customFormat="1" x14ac:dyDescent="0.2">
      <c r="A177" s="49"/>
      <c r="B177" s="39" t="s">
        <v>3</v>
      </c>
      <c r="C177" s="26">
        <v>8037</v>
      </c>
      <c r="D177" s="3" t="s">
        <v>5</v>
      </c>
      <c r="E177" s="23" t="str">
        <f>E302</f>
        <v>ООО "КрасКом"</v>
      </c>
      <c r="F177" s="17" t="str">
        <f>F176</f>
        <v>г. Красноярск</v>
      </c>
      <c r="G177" s="26" t="s">
        <v>1</v>
      </c>
      <c r="H177" s="55"/>
      <c r="I177" s="85">
        <v>1</v>
      </c>
      <c r="J177" s="187">
        <f>0.215+0.01</f>
        <v>0.22500000000000001</v>
      </c>
      <c r="K177" s="85">
        <f t="shared" si="42"/>
        <v>0.77500000000000002</v>
      </c>
    </row>
    <row r="178" spans="1:17" s="10" customFormat="1" x14ac:dyDescent="0.2">
      <c r="A178" s="16">
        <f t="shared" ref="A178" si="45">1+A176</f>
        <v>107</v>
      </c>
      <c r="B178" s="41" t="s">
        <v>3</v>
      </c>
      <c r="C178" s="48">
        <v>8047</v>
      </c>
      <c r="D178" s="6" t="s">
        <v>5</v>
      </c>
      <c r="E178" s="49" t="str">
        <f>E303</f>
        <v>ООО "КрасКом"</v>
      </c>
      <c r="F178" s="38" t="str">
        <f>F304</f>
        <v>г. Красноярск</v>
      </c>
      <c r="G178" s="48" t="s">
        <v>1</v>
      </c>
      <c r="H178" s="45" t="s">
        <v>27</v>
      </c>
      <c r="I178" s="83">
        <v>1</v>
      </c>
      <c r="J178" s="186">
        <v>6.0999999999999999E-2</v>
      </c>
      <c r="K178" s="83">
        <f t="shared" si="42"/>
        <v>0.93900000000000006</v>
      </c>
      <c r="L178" s="8"/>
      <c r="M178" s="9"/>
      <c r="N178" s="8"/>
      <c r="O178" s="9"/>
      <c r="P178" s="8"/>
      <c r="Q178" s="8"/>
    </row>
    <row r="179" spans="1:17" s="10" customFormat="1" x14ac:dyDescent="0.2">
      <c r="A179" s="17"/>
      <c r="B179" s="41" t="s">
        <v>3</v>
      </c>
      <c r="C179" s="48">
        <v>8047</v>
      </c>
      <c r="D179" s="6" t="s">
        <v>5</v>
      </c>
      <c r="E179" s="49" t="str">
        <f>E304</f>
        <v>ООО "КрасКом"</v>
      </c>
      <c r="F179" s="38" t="str">
        <f>F178</f>
        <v>г. Красноярск</v>
      </c>
      <c r="G179" s="48" t="s">
        <v>1</v>
      </c>
      <c r="H179" s="45"/>
      <c r="I179" s="83">
        <v>1</v>
      </c>
      <c r="J179" s="186">
        <v>5.0999999999999997E-2</v>
      </c>
      <c r="K179" s="83">
        <f t="shared" si="42"/>
        <v>0.94899999999999995</v>
      </c>
      <c r="L179" s="8"/>
      <c r="M179" s="9"/>
      <c r="N179" s="8"/>
      <c r="O179" s="9"/>
      <c r="P179" s="8"/>
      <c r="Q179" s="8"/>
    </row>
    <row r="180" spans="1:17" s="10" customFormat="1" x14ac:dyDescent="0.2">
      <c r="A180" s="30">
        <f>1+A178</f>
        <v>108</v>
      </c>
      <c r="B180" s="44" t="s">
        <v>13</v>
      </c>
      <c r="C180" s="46">
        <v>9028</v>
      </c>
      <c r="D180" s="7" t="s">
        <v>5</v>
      </c>
      <c r="E180" s="30" t="str">
        <f>E307</f>
        <v>ООО "КрасКом"</v>
      </c>
      <c r="F180" s="188" t="str">
        <f>F470</f>
        <v>г. Красноярск</v>
      </c>
      <c r="G180" s="46" t="s">
        <v>1</v>
      </c>
      <c r="H180" s="72" t="s">
        <v>130</v>
      </c>
      <c r="I180" s="62">
        <v>0.32</v>
      </c>
      <c r="J180" s="30">
        <v>0.17299999999999999</v>
      </c>
      <c r="K180" s="62">
        <f t="shared" si="42"/>
        <v>0.14700000000000002</v>
      </c>
    </row>
    <row r="181" spans="1:17" s="10" customFormat="1" x14ac:dyDescent="0.2">
      <c r="A181" s="49">
        <f>1+A180</f>
        <v>109</v>
      </c>
      <c r="B181" s="37" t="s">
        <v>3</v>
      </c>
      <c r="C181" s="21">
        <v>9066</v>
      </c>
      <c r="D181" s="1" t="s">
        <v>5</v>
      </c>
      <c r="E181" s="19" t="str">
        <f>E470</f>
        <v>ООО "КрасКом"</v>
      </c>
      <c r="F181" s="16" t="str">
        <f t="shared" ref="F181:F186" si="46">F180</f>
        <v>г. Красноярск</v>
      </c>
      <c r="G181" s="21" t="s">
        <v>1</v>
      </c>
      <c r="H181" s="1" t="s">
        <v>223</v>
      </c>
      <c r="I181" s="64">
        <v>0.63</v>
      </c>
      <c r="J181" s="19">
        <v>0.214</v>
      </c>
      <c r="K181" s="64">
        <f t="shared" si="42"/>
        <v>0.41600000000000004</v>
      </c>
    </row>
    <row r="182" spans="1:17" s="10" customFormat="1" x14ac:dyDescent="0.2">
      <c r="A182" s="49"/>
      <c r="B182" s="28" t="s">
        <v>3</v>
      </c>
      <c r="C182" s="25">
        <v>9066</v>
      </c>
      <c r="D182" s="29" t="s">
        <v>5</v>
      </c>
      <c r="E182" s="23" t="str">
        <f>E180</f>
        <v>ООО "КрасКом"</v>
      </c>
      <c r="F182" s="17" t="str">
        <f t="shared" si="46"/>
        <v>г. Красноярск</v>
      </c>
      <c r="G182" s="26" t="s">
        <v>1</v>
      </c>
      <c r="H182" s="29"/>
      <c r="I182" s="88">
        <v>0.63</v>
      </c>
      <c r="J182" s="23">
        <v>0.23300000000000001</v>
      </c>
      <c r="K182" s="88">
        <f t="shared" si="42"/>
        <v>0.39700000000000002</v>
      </c>
    </row>
    <row r="183" spans="1:17" s="10" customFormat="1" x14ac:dyDescent="0.2">
      <c r="A183" s="102">
        <f t="shared" ref="A183" si="47">1+A181</f>
        <v>110</v>
      </c>
      <c r="B183" s="95" t="s">
        <v>3</v>
      </c>
      <c r="C183" s="155">
        <v>9073</v>
      </c>
      <c r="D183" s="96" t="s">
        <v>5</v>
      </c>
      <c r="E183" s="98" t="str">
        <f t="shared" ref="E183:E186" si="48">E181</f>
        <v>ООО "КрасКом"</v>
      </c>
      <c r="F183" s="94" t="str">
        <f t="shared" si="46"/>
        <v>г. Красноярск</v>
      </c>
      <c r="G183" s="149" t="s">
        <v>1</v>
      </c>
      <c r="H183" s="213" t="s">
        <v>218</v>
      </c>
      <c r="I183" s="133">
        <v>0.1</v>
      </c>
      <c r="J183" s="133">
        <v>0.02</v>
      </c>
      <c r="K183" s="133">
        <f t="shared" si="42"/>
        <v>0.08</v>
      </c>
    </row>
    <row r="184" spans="1:17" s="10" customFormat="1" x14ac:dyDescent="0.2">
      <c r="A184" s="105"/>
      <c r="B184" s="95" t="s">
        <v>3</v>
      </c>
      <c r="C184" s="155">
        <v>9073</v>
      </c>
      <c r="D184" s="96" t="s">
        <v>5</v>
      </c>
      <c r="E184" s="98" t="str">
        <f t="shared" si="48"/>
        <v>ООО "КрасКом"</v>
      </c>
      <c r="F184" s="94" t="str">
        <f t="shared" si="46"/>
        <v>г. Красноярск</v>
      </c>
      <c r="G184" s="149" t="s">
        <v>1</v>
      </c>
      <c r="H184" s="213" t="s">
        <v>218</v>
      </c>
      <c r="I184" s="133">
        <v>0.1</v>
      </c>
      <c r="J184" s="133">
        <v>3.5999999999999997E-2</v>
      </c>
      <c r="K184" s="133">
        <f t="shared" si="42"/>
        <v>6.4000000000000001E-2</v>
      </c>
    </row>
    <row r="185" spans="1:17" s="10" customFormat="1" x14ac:dyDescent="0.2">
      <c r="A185" s="98">
        <f t="shared" ref="A185" si="49">1+A183</f>
        <v>111</v>
      </c>
      <c r="B185" s="103" t="s">
        <v>13</v>
      </c>
      <c r="C185" s="159">
        <v>9074</v>
      </c>
      <c r="D185" s="104" t="s">
        <v>5</v>
      </c>
      <c r="E185" s="97" t="str">
        <f t="shared" si="48"/>
        <v>ООО "КрасКом"</v>
      </c>
      <c r="F185" s="102" t="str">
        <f t="shared" si="46"/>
        <v>г. Красноярск</v>
      </c>
      <c r="G185" s="148" t="s">
        <v>1</v>
      </c>
      <c r="H185" s="153" t="s">
        <v>219</v>
      </c>
      <c r="I185" s="99">
        <v>0.25</v>
      </c>
      <c r="J185" s="99">
        <v>0.08</v>
      </c>
      <c r="K185" s="99">
        <f t="shared" si="42"/>
        <v>0.16999999999999998</v>
      </c>
    </row>
    <row r="186" spans="1:17" s="10" customFormat="1" x14ac:dyDescent="0.2">
      <c r="A186" s="98"/>
      <c r="B186" s="106" t="s">
        <v>13</v>
      </c>
      <c r="C186" s="160">
        <v>9074</v>
      </c>
      <c r="D186" s="107" t="s">
        <v>5</v>
      </c>
      <c r="E186" s="100" t="str">
        <f t="shared" si="48"/>
        <v>ООО "КрасКом"</v>
      </c>
      <c r="F186" s="105" t="str">
        <f t="shared" si="46"/>
        <v>г. Красноярск</v>
      </c>
      <c r="G186" s="158" t="s">
        <v>1</v>
      </c>
      <c r="H186" s="178"/>
      <c r="I186" s="101">
        <v>0.25</v>
      </c>
      <c r="J186" s="101">
        <v>0.108</v>
      </c>
      <c r="K186" s="101">
        <f t="shared" si="42"/>
        <v>0.14200000000000002</v>
      </c>
    </row>
    <row r="187" spans="1:17" s="10" customFormat="1" x14ac:dyDescent="0.2">
      <c r="A187" s="30">
        <f>1+A185</f>
        <v>112</v>
      </c>
      <c r="B187" s="41" t="s">
        <v>13</v>
      </c>
      <c r="C187" s="48">
        <v>9085</v>
      </c>
      <c r="D187" s="201" t="s">
        <v>5</v>
      </c>
      <c r="E187" s="49" t="str">
        <f>E473</f>
        <v>ООО "КрасКом"</v>
      </c>
      <c r="F187" s="38" t="str">
        <f>F474</f>
        <v>г. Красноярск</v>
      </c>
      <c r="G187" s="48" t="s">
        <v>1</v>
      </c>
      <c r="H187" s="6" t="s">
        <v>224</v>
      </c>
      <c r="I187" s="87">
        <v>0.4</v>
      </c>
      <c r="J187" s="49">
        <v>0.28399999999999997</v>
      </c>
      <c r="K187" s="87">
        <f t="shared" si="42"/>
        <v>0.11600000000000005</v>
      </c>
    </row>
    <row r="188" spans="1:17" s="10" customFormat="1" x14ac:dyDescent="0.2">
      <c r="A188" s="19">
        <f>1+A187</f>
        <v>113</v>
      </c>
      <c r="B188" s="27" t="s">
        <v>3</v>
      </c>
      <c r="C188" s="20" t="s">
        <v>85</v>
      </c>
      <c r="D188" s="1" t="s">
        <v>24</v>
      </c>
      <c r="E188" s="19" t="str">
        <f>E127</f>
        <v>ООО "КрасКом"</v>
      </c>
      <c r="F188" s="16" t="str">
        <f>F128</f>
        <v>г. Красноярск</v>
      </c>
      <c r="G188" s="20" t="s">
        <v>93</v>
      </c>
      <c r="H188" s="1" t="s">
        <v>86</v>
      </c>
      <c r="I188" s="66">
        <v>0.63</v>
      </c>
      <c r="J188" s="185">
        <v>0.4783</v>
      </c>
      <c r="K188" s="66">
        <f t="shared" si="42"/>
        <v>0.1517</v>
      </c>
      <c r="L188" s="22"/>
      <c r="M188" s="22"/>
      <c r="N188" s="22"/>
      <c r="O188" s="22"/>
      <c r="P188" s="22"/>
      <c r="Q188" s="22"/>
    </row>
    <row r="189" spans="1:17" s="10" customFormat="1" x14ac:dyDescent="0.2">
      <c r="A189" s="23"/>
      <c r="B189" s="28" t="s">
        <v>3</v>
      </c>
      <c r="C189" s="25" t="s">
        <v>85</v>
      </c>
      <c r="D189" s="3" t="s">
        <v>24</v>
      </c>
      <c r="E189" s="23" t="str">
        <f>E128</f>
        <v>ООО "КрасКом"</v>
      </c>
      <c r="F189" s="17" t="str">
        <f>F188</f>
        <v>г. Красноярск</v>
      </c>
      <c r="G189" s="25" t="s">
        <v>93</v>
      </c>
      <c r="H189" s="3"/>
      <c r="I189" s="85">
        <v>0.63</v>
      </c>
      <c r="J189" s="187">
        <v>0.42599999999999999</v>
      </c>
      <c r="K189" s="85">
        <f t="shared" si="42"/>
        <v>0.20400000000000001</v>
      </c>
      <c r="L189" s="22"/>
      <c r="M189" s="22"/>
      <c r="N189" s="22"/>
      <c r="O189" s="22"/>
      <c r="P189" s="22"/>
      <c r="Q189" s="22"/>
    </row>
    <row r="190" spans="1:17" s="10" customFormat="1" x14ac:dyDescent="0.2">
      <c r="A190" s="49">
        <f>1+A188</f>
        <v>114</v>
      </c>
      <c r="B190" s="47" t="s">
        <v>3</v>
      </c>
      <c r="C190" s="70" t="s">
        <v>81</v>
      </c>
      <c r="D190" s="6" t="s">
        <v>24</v>
      </c>
      <c r="E190" s="49" t="str">
        <f>E239</f>
        <v>ООО "КрасКом"</v>
      </c>
      <c r="F190" s="38" t="str">
        <f>F37</f>
        <v>г. Красноярск</v>
      </c>
      <c r="G190" s="70" t="s">
        <v>93</v>
      </c>
      <c r="H190" s="6" t="s">
        <v>82</v>
      </c>
      <c r="I190" s="83">
        <v>0.63</v>
      </c>
      <c r="J190" s="186">
        <v>0.27900000000000003</v>
      </c>
      <c r="K190" s="83">
        <f t="shared" si="42"/>
        <v>0.35099999999999998</v>
      </c>
      <c r="L190" s="22"/>
      <c r="M190" s="22"/>
      <c r="N190" s="22"/>
      <c r="O190" s="22"/>
      <c r="P190" s="22"/>
      <c r="Q190" s="22"/>
    </row>
    <row r="191" spans="1:17" s="10" customFormat="1" x14ac:dyDescent="0.2">
      <c r="A191" s="49"/>
      <c r="B191" s="47" t="s">
        <v>3</v>
      </c>
      <c r="C191" s="70" t="s">
        <v>81</v>
      </c>
      <c r="D191" s="6" t="s">
        <v>24</v>
      </c>
      <c r="E191" s="49" t="str">
        <f>E37</f>
        <v>ООО "КрасКом"</v>
      </c>
      <c r="F191" s="38" t="str">
        <f>F190</f>
        <v>г. Красноярск</v>
      </c>
      <c r="G191" s="70" t="s">
        <v>93</v>
      </c>
      <c r="H191" s="6"/>
      <c r="I191" s="83">
        <v>0.63</v>
      </c>
      <c r="J191" s="186">
        <v>0.28699999999999998</v>
      </c>
      <c r="K191" s="84">
        <f t="shared" si="42"/>
        <v>0.34300000000000003</v>
      </c>
      <c r="L191" s="22"/>
      <c r="M191" s="22"/>
      <c r="N191" s="22"/>
      <c r="O191" s="22"/>
      <c r="P191" s="22"/>
      <c r="Q191" s="22"/>
    </row>
    <row r="192" spans="1:17" s="10" customFormat="1" x14ac:dyDescent="0.2">
      <c r="A192" s="188">
        <f>1+A190</f>
        <v>115</v>
      </c>
      <c r="B192" s="31" t="s">
        <v>3</v>
      </c>
      <c r="C192" s="69" t="s">
        <v>79</v>
      </c>
      <c r="D192" s="46" t="s">
        <v>24</v>
      </c>
      <c r="E192" s="30" t="str">
        <f>E47</f>
        <v>ООО "КрасКом"</v>
      </c>
      <c r="F192" s="188" t="str">
        <f>F48</f>
        <v>г. Красноярск</v>
      </c>
      <c r="G192" s="69" t="s">
        <v>93</v>
      </c>
      <c r="H192" s="7" t="s">
        <v>80</v>
      </c>
      <c r="I192" s="215">
        <v>0.63</v>
      </c>
      <c r="J192" s="221">
        <v>0.22900000000000001</v>
      </c>
      <c r="K192" s="215">
        <f t="shared" si="42"/>
        <v>0.40100000000000002</v>
      </c>
      <c r="L192" s="22"/>
      <c r="M192" s="22"/>
      <c r="N192" s="22"/>
      <c r="O192" s="22"/>
      <c r="P192" s="22"/>
      <c r="Q192" s="22"/>
    </row>
    <row r="193" spans="1:17" s="10" customFormat="1" x14ac:dyDescent="0.2">
      <c r="A193" s="19">
        <f>1+A192</f>
        <v>116</v>
      </c>
      <c r="B193" s="27" t="s">
        <v>3</v>
      </c>
      <c r="C193" s="20" t="s">
        <v>87</v>
      </c>
      <c r="D193" s="21" t="s">
        <v>24</v>
      </c>
      <c r="E193" s="19" t="str">
        <f>E275</f>
        <v>ООО "КрасКом"</v>
      </c>
      <c r="F193" s="16" t="str">
        <f>F194</f>
        <v>г. Красноярск</v>
      </c>
      <c r="G193" s="20" t="s">
        <v>93</v>
      </c>
      <c r="H193" s="1" t="s">
        <v>88</v>
      </c>
      <c r="I193" s="66">
        <v>0.63</v>
      </c>
      <c r="J193" s="185">
        <f>0.277+0.03</f>
        <v>0.30700000000000005</v>
      </c>
      <c r="K193" s="66">
        <f t="shared" si="42"/>
        <v>0.32299999999999995</v>
      </c>
      <c r="L193" s="22"/>
      <c r="M193" s="22"/>
      <c r="N193" s="22"/>
      <c r="O193" s="22"/>
      <c r="P193" s="22"/>
      <c r="Q193" s="22"/>
    </row>
    <row r="194" spans="1:17" s="10" customFormat="1" x14ac:dyDescent="0.2">
      <c r="A194" s="23"/>
      <c r="B194" s="28" t="s">
        <v>3</v>
      </c>
      <c r="C194" s="25" t="s">
        <v>315</v>
      </c>
      <c r="D194" s="26" t="s">
        <v>24</v>
      </c>
      <c r="E194" s="23" t="str">
        <f>E49</f>
        <v>ООО "КрасКом"</v>
      </c>
      <c r="F194" s="17" t="str">
        <f>F275</f>
        <v>г. Красноярск</v>
      </c>
      <c r="G194" s="25" t="s">
        <v>93</v>
      </c>
      <c r="H194" s="3"/>
      <c r="I194" s="85">
        <v>0.63</v>
      </c>
      <c r="J194" s="187">
        <v>0.28199999999999997</v>
      </c>
      <c r="K194" s="85">
        <f t="shared" si="42"/>
        <v>0.34800000000000003</v>
      </c>
      <c r="L194" s="22"/>
      <c r="M194" s="22"/>
      <c r="N194" s="22"/>
      <c r="O194" s="22"/>
      <c r="P194" s="22"/>
      <c r="Q194" s="22"/>
    </row>
    <row r="195" spans="1:17" s="10" customFormat="1" x14ac:dyDescent="0.2">
      <c r="A195" s="102">
        <f>1+A193</f>
        <v>117</v>
      </c>
      <c r="B195" s="103" t="s">
        <v>28</v>
      </c>
      <c r="C195" s="159">
        <v>17</v>
      </c>
      <c r="D195" s="159" t="s">
        <v>5</v>
      </c>
      <c r="E195" s="97" t="str">
        <f>E254</f>
        <v>ООО "КрасКом"</v>
      </c>
      <c r="F195" s="102" t="str">
        <f>F255</f>
        <v>г. Красноярск</v>
      </c>
      <c r="G195" s="159" t="s">
        <v>93</v>
      </c>
      <c r="H195" s="131" t="s">
        <v>212</v>
      </c>
      <c r="I195" s="99">
        <v>0.18</v>
      </c>
      <c r="J195" s="99">
        <v>5.7599999999999998E-2</v>
      </c>
      <c r="K195" s="224">
        <f t="shared" si="42"/>
        <v>0.12239999999999999</v>
      </c>
    </row>
    <row r="196" spans="1:17" s="10" customFormat="1" x14ac:dyDescent="0.2">
      <c r="A196" s="105"/>
      <c r="B196" s="106" t="s">
        <v>28</v>
      </c>
      <c r="C196" s="160">
        <v>17</v>
      </c>
      <c r="D196" s="160" t="s">
        <v>5</v>
      </c>
      <c r="E196" s="100" t="str">
        <f>E255</f>
        <v>ООО "КрасКом"</v>
      </c>
      <c r="F196" s="105" t="str">
        <f>F195</f>
        <v>г. Красноярск</v>
      </c>
      <c r="G196" s="160" t="s">
        <v>93</v>
      </c>
      <c r="H196" s="134"/>
      <c r="I196" s="101">
        <v>0.18</v>
      </c>
      <c r="J196" s="101">
        <v>7.1999999999999995E-2</v>
      </c>
      <c r="K196" s="232">
        <f t="shared" si="42"/>
        <v>0.108</v>
      </c>
    </row>
    <row r="197" spans="1:17" s="10" customFormat="1" x14ac:dyDescent="0.2">
      <c r="A197" s="49">
        <f>1+A195</f>
        <v>118</v>
      </c>
      <c r="B197" s="47" t="s">
        <v>3</v>
      </c>
      <c r="C197" s="48">
        <v>125</v>
      </c>
      <c r="D197" s="48" t="s">
        <v>24</v>
      </c>
      <c r="E197" s="49" t="str">
        <f>E342</f>
        <v>ООО "КрасКом"</v>
      </c>
      <c r="F197" s="38" t="str">
        <f>F343</f>
        <v>г. Красноярск</v>
      </c>
      <c r="G197" s="48" t="s">
        <v>93</v>
      </c>
      <c r="H197" s="45" t="s">
        <v>237</v>
      </c>
      <c r="I197" s="64">
        <v>0.25</v>
      </c>
      <c r="J197" s="19">
        <v>0.16</v>
      </c>
      <c r="K197" s="64">
        <f t="shared" si="42"/>
        <v>0.09</v>
      </c>
    </row>
    <row r="198" spans="1:17" s="10" customFormat="1" x14ac:dyDescent="0.2">
      <c r="A198" s="23"/>
      <c r="B198" s="28" t="s">
        <v>3</v>
      </c>
      <c r="C198" s="26">
        <v>125</v>
      </c>
      <c r="D198" s="26" t="s">
        <v>24</v>
      </c>
      <c r="E198" s="49" t="str">
        <f>E343</f>
        <v>ООО "КрасКом"</v>
      </c>
      <c r="F198" s="38" t="str">
        <f>F197</f>
        <v>г. Красноярск</v>
      </c>
      <c r="G198" s="26" t="s">
        <v>93</v>
      </c>
      <c r="H198" s="82"/>
      <c r="I198" s="88">
        <v>0.4</v>
      </c>
      <c r="J198" s="23">
        <v>0.28799999999999998</v>
      </c>
      <c r="K198" s="88">
        <f t="shared" ref="K198:K261" si="50">I198-J198</f>
        <v>0.11200000000000004</v>
      </c>
    </row>
    <row r="199" spans="1:17" x14ac:dyDescent="0.2">
      <c r="A199" s="19">
        <f>1+A197</f>
        <v>119</v>
      </c>
      <c r="B199" s="27" t="s">
        <v>3</v>
      </c>
      <c r="C199" s="20">
        <v>130</v>
      </c>
      <c r="D199" s="20" t="s">
        <v>24</v>
      </c>
      <c r="E199" s="19" t="str">
        <f>E345</f>
        <v>ООО "КрасКом"</v>
      </c>
      <c r="F199" s="16" t="str">
        <f>F62</f>
        <v>г. Красноярск</v>
      </c>
      <c r="G199" s="20" t="s">
        <v>93</v>
      </c>
      <c r="H199" s="51" t="s">
        <v>160</v>
      </c>
      <c r="I199" s="64">
        <v>0.63</v>
      </c>
      <c r="J199" s="19">
        <v>0.42199999999999999</v>
      </c>
      <c r="K199" s="64">
        <f t="shared" si="50"/>
        <v>0.20800000000000002</v>
      </c>
      <c r="L199" s="10"/>
      <c r="M199" s="10"/>
      <c r="N199" s="10"/>
      <c r="O199" s="10"/>
      <c r="P199" s="10"/>
      <c r="Q199" s="10"/>
    </row>
    <row r="200" spans="1:17" s="10" customFormat="1" x14ac:dyDescent="0.2">
      <c r="A200" s="23"/>
      <c r="B200" s="28" t="s">
        <v>3</v>
      </c>
      <c r="C200" s="25">
        <v>130</v>
      </c>
      <c r="D200" s="25" t="s">
        <v>24</v>
      </c>
      <c r="E200" s="23" t="str">
        <f>E62</f>
        <v>ООО "КрасКом"</v>
      </c>
      <c r="F200" s="17" t="str">
        <f>F199</f>
        <v>г. Красноярск</v>
      </c>
      <c r="G200" s="25" t="s">
        <v>93</v>
      </c>
      <c r="H200" s="53"/>
      <c r="I200" s="88">
        <v>0.63</v>
      </c>
      <c r="J200" s="23">
        <v>0.34</v>
      </c>
      <c r="K200" s="88">
        <f t="shared" si="50"/>
        <v>0.28999999999999998</v>
      </c>
    </row>
    <row r="201" spans="1:17" s="22" customFormat="1" x14ac:dyDescent="0.2">
      <c r="A201" s="102">
        <f>1+A199</f>
        <v>120</v>
      </c>
      <c r="B201" s="103" t="s">
        <v>28</v>
      </c>
      <c r="C201" s="159">
        <v>154</v>
      </c>
      <c r="D201" s="159" t="s">
        <v>5</v>
      </c>
      <c r="E201" s="102" t="str">
        <f>E261</f>
        <v>ООО "КрасКом"</v>
      </c>
      <c r="F201" s="102" t="str">
        <f>F262</f>
        <v>г. Красноярск</v>
      </c>
      <c r="G201" s="159" t="s">
        <v>93</v>
      </c>
      <c r="H201" s="214" t="s">
        <v>211</v>
      </c>
      <c r="I201" s="99">
        <v>1</v>
      </c>
      <c r="J201" s="224">
        <v>0.59099999999999997</v>
      </c>
      <c r="K201" s="224">
        <f t="shared" si="50"/>
        <v>0.40900000000000003</v>
      </c>
      <c r="L201" s="10"/>
      <c r="M201" s="10"/>
      <c r="N201" s="10"/>
      <c r="O201" s="10"/>
      <c r="P201" s="10"/>
      <c r="Q201" s="10"/>
    </row>
    <row r="202" spans="1:17" s="22" customFormat="1" x14ac:dyDescent="0.2">
      <c r="A202" s="94"/>
      <c r="B202" s="95" t="s">
        <v>28</v>
      </c>
      <c r="C202" s="155">
        <v>154</v>
      </c>
      <c r="D202" s="155" t="s">
        <v>5</v>
      </c>
      <c r="E202" s="94" t="str">
        <f>E262</f>
        <v>ООО "КрасКом"</v>
      </c>
      <c r="F202" s="94" t="str">
        <f>F201</f>
        <v>г. Красноярск</v>
      </c>
      <c r="G202" s="155" t="s">
        <v>93</v>
      </c>
      <c r="H202" s="209"/>
      <c r="I202" s="133">
        <v>1</v>
      </c>
      <c r="J202" s="227">
        <v>0.47699999999999998</v>
      </c>
      <c r="K202" s="227">
        <f t="shared" si="50"/>
        <v>0.52300000000000002</v>
      </c>
      <c r="L202" s="10"/>
      <c r="M202" s="10"/>
      <c r="N202" s="10"/>
      <c r="O202" s="10"/>
      <c r="P202" s="10"/>
      <c r="Q202" s="10"/>
    </row>
    <row r="203" spans="1:17" s="22" customFormat="1" x14ac:dyDescent="0.2">
      <c r="A203" s="94"/>
      <c r="B203" s="95" t="s">
        <v>28</v>
      </c>
      <c r="C203" s="155">
        <v>154</v>
      </c>
      <c r="D203" s="155" t="s">
        <v>5</v>
      </c>
      <c r="E203" s="94" t="str">
        <f>E201</f>
        <v>ООО "КрасКом"</v>
      </c>
      <c r="F203" s="94" t="str">
        <f>F202</f>
        <v>г. Красноярск</v>
      </c>
      <c r="G203" s="155" t="s">
        <v>93</v>
      </c>
      <c r="H203" s="209"/>
      <c r="I203" s="133">
        <v>1</v>
      </c>
      <c r="J203" s="227">
        <v>0.62</v>
      </c>
      <c r="K203" s="227">
        <f t="shared" si="50"/>
        <v>0.38</v>
      </c>
      <c r="L203" s="10"/>
      <c r="M203" s="10"/>
      <c r="N203" s="10"/>
      <c r="O203" s="10"/>
      <c r="P203" s="10"/>
      <c r="Q203" s="10"/>
    </row>
    <row r="204" spans="1:17" s="22" customFormat="1" x14ac:dyDescent="0.2">
      <c r="A204" s="105"/>
      <c r="B204" s="106" t="s">
        <v>28</v>
      </c>
      <c r="C204" s="160">
        <v>154</v>
      </c>
      <c r="D204" s="160" t="s">
        <v>5</v>
      </c>
      <c r="E204" s="105" t="str">
        <f>E202</f>
        <v>ООО "КрасКом"</v>
      </c>
      <c r="F204" s="105" t="str">
        <f>F203</f>
        <v>г. Красноярск</v>
      </c>
      <c r="G204" s="160" t="s">
        <v>93</v>
      </c>
      <c r="H204" s="207"/>
      <c r="I204" s="101">
        <v>1</v>
      </c>
      <c r="J204" s="232">
        <v>0.61499999999999999</v>
      </c>
      <c r="K204" s="232">
        <f t="shared" si="50"/>
        <v>0.38500000000000001</v>
      </c>
      <c r="L204" s="10"/>
      <c r="M204" s="10"/>
      <c r="N204" s="10"/>
      <c r="O204" s="10"/>
      <c r="P204" s="10"/>
      <c r="Q204" s="10"/>
    </row>
    <row r="205" spans="1:17" s="22" customFormat="1" x14ac:dyDescent="0.2">
      <c r="A205" s="102">
        <f>1+A201</f>
        <v>121</v>
      </c>
      <c r="B205" s="103" t="s">
        <v>3</v>
      </c>
      <c r="C205" s="159">
        <v>257</v>
      </c>
      <c r="D205" s="159" t="s">
        <v>5</v>
      </c>
      <c r="E205" s="97" t="str">
        <f>E142</f>
        <v>ООО "КрасКом"</v>
      </c>
      <c r="F205" s="102" t="str">
        <f>F143</f>
        <v>г. Красноярск</v>
      </c>
      <c r="G205" s="159" t="s">
        <v>93</v>
      </c>
      <c r="H205" s="131" t="s">
        <v>211</v>
      </c>
      <c r="I205" s="218">
        <v>0.1</v>
      </c>
      <c r="J205" s="218">
        <v>4.8000000000000001E-2</v>
      </c>
      <c r="K205" s="99">
        <f t="shared" si="50"/>
        <v>5.2000000000000005E-2</v>
      </c>
      <c r="L205" s="10"/>
      <c r="M205" s="10"/>
      <c r="N205" s="10"/>
      <c r="O205" s="10"/>
      <c r="P205" s="10"/>
      <c r="Q205" s="10"/>
    </row>
    <row r="206" spans="1:17" s="34" customFormat="1" x14ac:dyDescent="0.2">
      <c r="A206" s="105"/>
      <c r="B206" s="106" t="s">
        <v>3</v>
      </c>
      <c r="C206" s="160">
        <v>257</v>
      </c>
      <c r="D206" s="160" t="s">
        <v>5</v>
      </c>
      <c r="E206" s="100" t="str">
        <f>E143</f>
        <v>ООО "КрасКом"</v>
      </c>
      <c r="F206" s="105" t="str">
        <f t="shared" ref="F206:F212" si="51">F205</f>
        <v>г. Красноярск</v>
      </c>
      <c r="G206" s="160" t="s">
        <v>93</v>
      </c>
      <c r="H206" s="134"/>
      <c r="I206" s="236">
        <v>0.1</v>
      </c>
      <c r="J206" s="236">
        <v>4.3499999999999997E-2</v>
      </c>
      <c r="K206" s="101">
        <f t="shared" si="50"/>
        <v>5.6500000000000009E-2</v>
      </c>
      <c r="L206" s="10"/>
      <c r="M206" s="10"/>
      <c r="N206" s="10"/>
      <c r="O206" s="10"/>
      <c r="P206" s="10"/>
      <c r="Q206" s="10"/>
    </row>
    <row r="207" spans="1:17" s="34" customFormat="1" x14ac:dyDescent="0.2">
      <c r="A207" s="102">
        <f>1+A205</f>
        <v>122</v>
      </c>
      <c r="B207" s="103" t="s">
        <v>3</v>
      </c>
      <c r="C207" s="159">
        <v>265</v>
      </c>
      <c r="D207" s="159" t="s">
        <v>5</v>
      </c>
      <c r="E207" s="97" t="str">
        <f t="shared" ref="E207:E212" si="52">E205</f>
        <v>ООО "КрасКом"</v>
      </c>
      <c r="F207" s="102" t="str">
        <f t="shared" si="51"/>
        <v>г. Красноярск</v>
      </c>
      <c r="G207" s="159" t="s">
        <v>93</v>
      </c>
      <c r="H207" s="131" t="s">
        <v>211</v>
      </c>
      <c r="I207" s="218">
        <v>0.4</v>
      </c>
      <c r="J207" s="218">
        <v>0.216</v>
      </c>
      <c r="K207" s="99">
        <f t="shared" si="50"/>
        <v>0.18400000000000002</v>
      </c>
      <c r="L207" s="10"/>
      <c r="M207" s="10"/>
      <c r="N207" s="10"/>
      <c r="O207" s="10"/>
      <c r="P207" s="10"/>
      <c r="Q207" s="10"/>
    </row>
    <row r="208" spans="1:17" s="10" customFormat="1" x14ac:dyDescent="0.2">
      <c r="A208" s="100"/>
      <c r="B208" s="106" t="s">
        <v>3</v>
      </c>
      <c r="C208" s="160">
        <v>265</v>
      </c>
      <c r="D208" s="160" t="s">
        <v>5</v>
      </c>
      <c r="E208" s="100" t="str">
        <f t="shared" si="52"/>
        <v>ООО "КрасКом"</v>
      </c>
      <c r="F208" s="105" t="str">
        <f t="shared" si="51"/>
        <v>г. Красноярск</v>
      </c>
      <c r="G208" s="160" t="s">
        <v>93</v>
      </c>
      <c r="H208" s="134"/>
      <c r="I208" s="101">
        <v>0.63</v>
      </c>
      <c r="J208" s="101">
        <v>0.36499999999999999</v>
      </c>
      <c r="K208" s="101">
        <f t="shared" si="50"/>
        <v>0.26500000000000001</v>
      </c>
    </row>
    <row r="209" spans="1:17" s="10" customFormat="1" x14ac:dyDescent="0.2">
      <c r="A209" s="97">
        <f>1+A207</f>
        <v>123</v>
      </c>
      <c r="B209" s="103" t="s">
        <v>3</v>
      </c>
      <c r="C209" s="159">
        <v>269</v>
      </c>
      <c r="D209" s="159" t="s">
        <v>5</v>
      </c>
      <c r="E209" s="97" t="str">
        <f t="shared" si="52"/>
        <v>ООО "КрасКом"</v>
      </c>
      <c r="F209" s="102" t="str">
        <f t="shared" si="51"/>
        <v>г. Красноярск</v>
      </c>
      <c r="G209" s="159" t="s">
        <v>93</v>
      </c>
      <c r="H209" s="131" t="s">
        <v>211</v>
      </c>
      <c r="I209" s="99">
        <v>0.4</v>
      </c>
      <c r="J209" s="99">
        <v>0.13200000000000001</v>
      </c>
      <c r="K209" s="99">
        <f t="shared" si="50"/>
        <v>0.26800000000000002</v>
      </c>
    </row>
    <row r="210" spans="1:17" s="10" customFormat="1" x14ac:dyDescent="0.2">
      <c r="A210" s="100"/>
      <c r="B210" s="106" t="s">
        <v>3</v>
      </c>
      <c r="C210" s="160">
        <v>269</v>
      </c>
      <c r="D210" s="160" t="s">
        <v>5</v>
      </c>
      <c r="E210" s="100" t="str">
        <f t="shared" si="52"/>
        <v>ООО "КрасКом"</v>
      </c>
      <c r="F210" s="105" t="str">
        <f t="shared" si="51"/>
        <v>г. Красноярск</v>
      </c>
      <c r="G210" s="160" t="s">
        <v>93</v>
      </c>
      <c r="H210" s="134"/>
      <c r="I210" s="101">
        <v>0.4</v>
      </c>
      <c r="J210" s="101">
        <v>0.14699999999999999</v>
      </c>
      <c r="K210" s="101">
        <f t="shared" si="50"/>
        <v>0.253</v>
      </c>
    </row>
    <row r="211" spans="1:17" s="10" customFormat="1" x14ac:dyDescent="0.2">
      <c r="A211" s="102">
        <f>1+A209</f>
        <v>124</v>
      </c>
      <c r="B211" s="103" t="s">
        <v>3</v>
      </c>
      <c r="C211" s="159">
        <v>270</v>
      </c>
      <c r="D211" s="159" t="s">
        <v>5</v>
      </c>
      <c r="E211" s="97" t="str">
        <f t="shared" si="52"/>
        <v>ООО "КрасКом"</v>
      </c>
      <c r="F211" s="102" t="str">
        <f t="shared" si="51"/>
        <v>г. Красноярск</v>
      </c>
      <c r="G211" s="159" t="s">
        <v>93</v>
      </c>
      <c r="H211" s="131" t="s">
        <v>211</v>
      </c>
      <c r="I211" s="99">
        <v>0.4</v>
      </c>
      <c r="J211" s="99">
        <v>0.20399999999999999</v>
      </c>
      <c r="K211" s="99">
        <f t="shared" si="50"/>
        <v>0.19600000000000004</v>
      </c>
    </row>
    <row r="212" spans="1:17" x14ac:dyDescent="0.2">
      <c r="A212" s="100"/>
      <c r="B212" s="106" t="s">
        <v>3</v>
      </c>
      <c r="C212" s="160">
        <v>270</v>
      </c>
      <c r="D212" s="107" t="s">
        <v>5</v>
      </c>
      <c r="E212" s="100" t="str">
        <f t="shared" si="52"/>
        <v>ООО "КрасКом"</v>
      </c>
      <c r="F212" s="105" t="str">
        <f t="shared" si="51"/>
        <v>г. Красноярск</v>
      </c>
      <c r="G212" s="160" t="s">
        <v>93</v>
      </c>
      <c r="H212" s="207"/>
      <c r="I212" s="101">
        <v>0.4</v>
      </c>
      <c r="J212" s="101">
        <v>0.188</v>
      </c>
      <c r="K212" s="101">
        <f t="shared" si="50"/>
        <v>0.21200000000000002</v>
      </c>
      <c r="L212" s="10"/>
      <c r="M212" s="10"/>
      <c r="N212" s="10"/>
      <c r="O212" s="10"/>
      <c r="P212" s="10"/>
      <c r="Q212" s="10"/>
    </row>
    <row r="213" spans="1:17" s="10" customFormat="1" x14ac:dyDescent="0.2">
      <c r="A213" s="188">
        <f>1+A211</f>
        <v>125</v>
      </c>
      <c r="B213" s="44" t="s">
        <v>3</v>
      </c>
      <c r="C213" s="46">
        <v>616</v>
      </c>
      <c r="D213" s="46" t="s">
        <v>24</v>
      </c>
      <c r="E213" s="30" t="str">
        <f>E82</f>
        <v>ООО "КрасКом"</v>
      </c>
      <c r="F213" s="188" t="str">
        <f>F83</f>
        <v>г. Красноярск</v>
      </c>
      <c r="G213" s="46" t="s">
        <v>93</v>
      </c>
      <c r="H213" s="72" t="s">
        <v>233</v>
      </c>
      <c r="I213" s="88">
        <v>0.63</v>
      </c>
      <c r="J213" s="23">
        <v>0.39600000000000002</v>
      </c>
      <c r="K213" s="88">
        <f t="shared" si="50"/>
        <v>0.23399999999999999</v>
      </c>
      <c r="L213" s="33"/>
      <c r="M213" s="33"/>
      <c r="N213" s="33"/>
      <c r="O213" s="33"/>
      <c r="P213" s="33"/>
      <c r="Q213" s="33"/>
    </row>
    <row r="214" spans="1:17" s="10" customFormat="1" x14ac:dyDescent="0.2">
      <c r="A214" s="188">
        <f>1+A213</f>
        <v>126</v>
      </c>
      <c r="B214" s="44" t="s">
        <v>3</v>
      </c>
      <c r="C214" s="46">
        <v>663</v>
      </c>
      <c r="D214" s="46" t="s">
        <v>24</v>
      </c>
      <c r="E214" s="30" t="str">
        <f>E95</f>
        <v>ООО "КрасКом"</v>
      </c>
      <c r="F214" s="188" t="str">
        <f>F96</f>
        <v>г. Красноярск</v>
      </c>
      <c r="G214" s="46" t="s">
        <v>93</v>
      </c>
      <c r="H214" s="58" t="s">
        <v>234</v>
      </c>
      <c r="I214" s="62">
        <v>0.32</v>
      </c>
      <c r="J214" s="30">
        <v>0.115</v>
      </c>
      <c r="K214" s="62">
        <f t="shared" si="50"/>
        <v>0.20500000000000002</v>
      </c>
      <c r="L214" s="33"/>
      <c r="M214" s="33"/>
      <c r="N214" s="33"/>
      <c r="O214" s="33"/>
      <c r="P214" s="33"/>
      <c r="Q214" s="33"/>
    </row>
    <row r="215" spans="1:17" s="10" customFormat="1" x14ac:dyDescent="0.2">
      <c r="A215" s="16">
        <f>1+A214</f>
        <v>127</v>
      </c>
      <c r="B215" s="37" t="s">
        <v>3</v>
      </c>
      <c r="C215" s="21">
        <v>1119</v>
      </c>
      <c r="D215" s="21" t="s">
        <v>24</v>
      </c>
      <c r="E215" s="19" t="str">
        <f>E443</f>
        <v>ООО "КрасКом"</v>
      </c>
      <c r="F215" s="16" t="str">
        <f>F444</f>
        <v>г. Красноярск</v>
      </c>
      <c r="G215" s="21" t="s">
        <v>93</v>
      </c>
      <c r="H215" s="54" t="s">
        <v>235</v>
      </c>
      <c r="I215" s="64">
        <v>1</v>
      </c>
      <c r="J215" s="19">
        <v>0.47099999999999997</v>
      </c>
      <c r="K215" s="64">
        <f t="shared" si="50"/>
        <v>0.52900000000000003</v>
      </c>
    </row>
    <row r="216" spans="1:17" s="10" customFormat="1" x14ac:dyDescent="0.2">
      <c r="A216" s="17"/>
      <c r="B216" s="39" t="s">
        <v>3</v>
      </c>
      <c r="C216" s="26">
        <v>1119</v>
      </c>
      <c r="D216" s="26" t="s">
        <v>24</v>
      </c>
      <c r="E216" s="23" t="str">
        <f>E444</f>
        <v>ООО "КрасКом"</v>
      </c>
      <c r="F216" s="17" t="str">
        <f t="shared" ref="F216:F224" si="53">F215</f>
        <v>г. Красноярск</v>
      </c>
      <c r="G216" s="26" t="s">
        <v>93</v>
      </c>
      <c r="H216" s="55"/>
      <c r="I216" s="88">
        <v>1</v>
      </c>
      <c r="J216" s="23">
        <v>0.39800000000000002</v>
      </c>
      <c r="K216" s="88">
        <f t="shared" si="50"/>
        <v>0.60199999999999998</v>
      </c>
    </row>
    <row r="217" spans="1:17" s="10" customFormat="1" x14ac:dyDescent="0.2">
      <c r="A217" s="94">
        <f>1+A215</f>
        <v>128</v>
      </c>
      <c r="B217" s="95" t="s">
        <v>3</v>
      </c>
      <c r="C217" s="155">
        <v>1163</v>
      </c>
      <c r="D217" s="155" t="s">
        <v>5</v>
      </c>
      <c r="E217" s="98" t="str">
        <f t="shared" ref="E217:E220" si="54">E215</f>
        <v>ООО "КрасКом"</v>
      </c>
      <c r="F217" s="94" t="str">
        <f t="shared" si="53"/>
        <v>г. Красноярск</v>
      </c>
      <c r="G217" s="155" t="s">
        <v>93</v>
      </c>
      <c r="H217" s="209" t="s">
        <v>210</v>
      </c>
      <c r="I217" s="133">
        <v>0.4</v>
      </c>
      <c r="J217" s="133">
        <v>0.24399999999999999</v>
      </c>
      <c r="K217" s="133">
        <f t="shared" si="50"/>
        <v>0.15600000000000003</v>
      </c>
    </row>
    <row r="218" spans="1:17" s="10" customFormat="1" x14ac:dyDescent="0.2">
      <c r="A218" s="94"/>
      <c r="B218" s="95" t="s">
        <v>3</v>
      </c>
      <c r="C218" s="155">
        <v>1163</v>
      </c>
      <c r="D218" s="155" t="s">
        <v>5</v>
      </c>
      <c r="E218" s="98" t="str">
        <f t="shared" si="54"/>
        <v>ООО "КрасКом"</v>
      </c>
      <c r="F218" s="94" t="str">
        <f t="shared" si="53"/>
        <v>г. Красноярск</v>
      </c>
      <c r="G218" s="155" t="s">
        <v>93</v>
      </c>
      <c r="H218" s="209"/>
      <c r="I218" s="133">
        <v>0.4</v>
      </c>
      <c r="J218" s="133">
        <v>0.23100000000000001</v>
      </c>
      <c r="K218" s="133">
        <f t="shared" si="50"/>
        <v>0.16900000000000001</v>
      </c>
    </row>
    <row r="219" spans="1:17" s="10" customFormat="1" x14ac:dyDescent="0.2">
      <c r="A219" s="102">
        <f>1+A217</f>
        <v>129</v>
      </c>
      <c r="B219" s="103" t="s">
        <v>3</v>
      </c>
      <c r="C219" s="159">
        <v>1164</v>
      </c>
      <c r="D219" s="159" t="s">
        <v>5</v>
      </c>
      <c r="E219" s="97" t="str">
        <f t="shared" si="54"/>
        <v>ООО "КрасКом"</v>
      </c>
      <c r="F219" s="102" t="str">
        <f t="shared" si="53"/>
        <v>г. Красноярск</v>
      </c>
      <c r="G219" s="159" t="s">
        <v>93</v>
      </c>
      <c r="H219" s="214" t="s">
        <v>210</v>
      </c>
      <c r="I219" s="99">
        <v>0.63</v>
      </c>
      <c r="J219" s="99">
        <v>0.40300000000000002</v>
      </c>
      <c r="K219" s="99">
        <f t="shared" si="50"/>
        <v>0.22699999999999998</v>
      </c>
    </row>
    <row r="220" spans="1:17" s="10" customFormat="1" x14ac:dyDescent="0.2">
      <c r="A220" s="100"/>
      <c r="B220" s="106" t="s">
        <v>3</v>
      </c>
      <c r="C220" s="160">
        <v>1164</v>
      </c>
      <c r="D220" s="160" t="s">
        <v>5</v>
      </c>
      <c r="E220" s="100" t="str">
        <f t="shared" si="54"/>
        <v>ООО "КрасКом"</v>
      </c>
      <c r="F220" s="105" t="str">
        <f t="shared" si="53"/>
        <v>г. Красноярск</v>
      </c>
      <c r="G220" s="160" t="s">
        <v>93</v>
      </c>
      <c r="H220" s="134"/>
      <c r="I220" s="101">
        <v>0.63</v>
      </c>
      <c r="J220" s="101">
        <v>0.39800000000000002</v>
      </c>
      <c r="K220" s="101">
        <f t="shared" si="50"/>
        <v>0.23199999999999998</v>
      </c>
    </row>
    <row r="221" spans="1:17" s="10" customFormat="1" x14ac:dyDescent="0.2">
      <c r="A221" s="38">
        <f t="shared" ref="A221" si="55">1+A219</f>
        <v>130</v>
      </c>
      <c r="B221" s="47" t="s">
        <v>3</v>
      </c>
      <c r="C221" s="70">
        <v>1166</v>
      </c>
      <c r="D221" s="70" t="s">
        <v>24</v>
      </c>
      <c r="E221" s="49" t="str">
        <f>E219</f>
        <v>ООО "КрасКом"</v>
      </c>
      <c r="F221" s="38" t="str">
        <f t="shared" si="53"/>
        <v>г. Красноярск</v>
      </c>
      <c r="G221" s="70" t="s">
        <v>93</v>
      </c>
      <c r="H221" s="239" t="s">
        <v>161</v>
      </c>
      <c r="I221" s="87">
        <v>0.63</v>
      </c>
      <c r="J221" s="49">
        <v>0.47</v>
      </c>
      <c r="K221" s="87">
        <f t="shared" si="50"/>
        <v>0.16000000000000003</v>
      </c>
    </row>
    <row r="222" spans="1:17" s="10" customFormat="1" x14ac:dyDescent="0.2">
      <c r="A222" s="38"/>
      <c r="B222" s="47" t="s">
        <v>3</v>
      </c>
      <c r="C222" s="70">
        <v>1166</v>
      </c>
      <c r="D222" s="70" t="s">
        <v>24</v>
      </c>
      <c r="E222" s="49" t="str">
        <f>E220</f>
        <v>ООО "КрасКом"</v>
      </c>
      <c r="F222" s="38" t="str">
        <f t="shared" si="53"/>
        <v>г. Красноярск</v>
      </c>
      <c r="G222" s="70" t="s">
        <v>93</v>
      </c>
      <c r="H222" s="239"/>
      <c r="I222" s="87">
        <v>0.63</v>
      </c>
      <c r="J222" s="49">
        <v>0.371</v>
      </c>
      <c r="K222" s="87">
        <f t="shared" si="50"/>
        <v>0.25900000000000001</v>
      </c>
    </row>
    <row r="223" spans="1:17" s="10" customFormat="1" x14ac:dyDescent="0.2">
      <c r="A223" s="16">
        <f t="shared" ref="A223" si="56">1+A221</f>
        <v>131</v>
      </c>
      <c r="B223" s="37" t="s">
        <v>3</v>
      </c>
      <c r="C223" s="21">
        <v>1190</v>
      </c>
      <c r="D223" s="80" t="s">
        <v>24</v>
      </c>
      <c r="E223" s="19" t="str">
        <f>E221</f>
        <v>ООО "КрасКом"</v>
      </c>
      <c r="F223" s="16" t="str">
        <f t="shared" si="53"/>
        <v>г. Красноярск</v>
      </c>
      <c r="G223" s="21" t="s">
        <v>93</v>
      </c>
      <c r="H223" s="71" t="s">
        <v>236</v>
      </c>
      <c r="I223" s="64">
        <v>1</v>
      </c>
      <c r="J223" s="19">
        <v>0.45800000000000002</v>
      </c>
      <c r="K223" s="64">
        <f t="shared" si="50"/>
        <v>0.54200000000000004</v>
      </c>
    </row>
    <row r="224" spans="1:17" s="10" customFormat="1" x14ac:dyDescent="0.2">
      <c r="A224" s="23"/>
      <c r="B224" s="39" t="s">
        <v>3</v>
      </c>
      <c r="C224" s="26">
        <v>1190</v>
      </c>
      <c r="D224" s="13" t="s">
        <v>24</v>
      </c>
      <c r="E224" s="23" t="str">
        <f>E222</f>
        <v>ООО "КрасКом"</v>
      </c>
      <c r="F224" s="17" t="str">
        <f t="shared" si="53"/>
        <v>г. Красноярск</v>
      </c>
      <c r="G224" s="26" t="s">
        <v>93</v>
      </c>
      <c r="H224" s="82"/>
      <c r="I224" s="88">
        <v>1</v>
      </c>
      <c r="J224" s="23">
        <v>0.39600000000000002</v>
      </c>
      <c r="K224" s="88">
        <f t="shared" si="50"/>
        <v>0.60399999999999998</v>
      </c>
    </row>
    <row r="225" spans="1:17" s="10" customFormat="1" x14ac:dyDescent="0.2">
      <c r="A225" s="38">
        <f t="shared" ref="A225" si="57">1+A223</f>
        <v>132</v>
      </c>
      <c r="B225" s="37" t="s">
        <v>3</v>
      </c>
      <c r="C225" s="21">
        <v>6006</v>
      </c>
      <c r="D225" s="80" t="s">
        <v>24</v>
      </c>
      <c r="E225" s="19" t="str">
        <f>E465</f>
        <v>ООО "КрасКом"</v>
      </c>
      <c r="F225" s="16" t="str">
        <f>F466</f>
        <v>г. Красноярск</v>
      </c>
      <c r="G225" s="21" t="s">
        <v>93</v>
      </c>
      <c r="H225" s="71" t="s">
        <v>238</v>
      </c>
      <c r="I225" s="64">
        <v>0.63</v>
      </c>
      <c r="J225" s="19">
        <f>0.303+0.03</f>
        <v>0.33299999999999996</v>
      </c>
      <c r="K225" s="64">
        <f t="shared" si="50"/>
        <v>0.29700000000000004</v>
      </c>
    </row>
    <row r="226" spans="1:17" s="10" customFormat="1" x14ac:dyDescent="0.2">
      <c r="A226" s="38"/>
      <c r="B226" s="39" t="s">
        <v>3</v>
      </c>
      <c r="C226" s="26">
        <v>6006</v>
      </c>
      <c r="D226" s="13" t="s">
        <v>24</v>
      </c>
      <c r="E226" s="23" t="str">
        <f>E466</f>
        <v>ООО "КрасКом"</v>
      </c>
      <c r="F226" s="17" t="str">
        <f>F225</f>
        <v>г. Красноярск</v>
      </c>
      <c r="G226" s="26" t="s">
        <v>93</v>
      </c>
      <c r="H226" s="82"/>
      <c r="I226" s="88">
        <v>0.63</v>
      </c>
      <c r="J226" s="23">
        <v>0.4</v>
      </c>
      <c r="K226" s="88">
        <f t="shared" si="50"/>
        <v>0.22999999999999998</v>
      </c>
    </row>
    <row r="227" spans="1:17" s="10" customFormat="1" x14ac:dyDescent="0.2">
      <c r="A227" s="16">
        <f t="shared" ref="A227" si="58">1+A225</f>
        <v>133</v>
      </c>
      <c r="B227" s="41" t="s">
        <v>3</v>
      </c>
      <c r="C227" s="48">
        <v>6007</v>
      </c>
      <c r="D227" s="48" t="s">
        <v>24</v>
      </c>
      <c r="E227" s="49" t="str">
        <f>E225</f>
        <v>ООО "КрасКом"</v>
      </c>
      <c r="F227" s="38" t="str">
        <f>F226</f>
        <v>г. Красноярск</v>
      </c>
      <c r="G227" s="48" t="s">
        <v>93</v>
      </c>
      <c r="H227" s="45" t="s">
        <v>239</v>
      </c>
      <c r="I227" s="87">
        <v>0.63</v>
      </c>
      <c r="J227" s="49">
        <v>0.45400000000000001</v>
      </c>
      <c r="K227" s="87">
        <f t="shared" si="50"/>
        <v>0.17599999999999999</v>
      </c>
    </row>
    <row r="228" spans="1:17" s="10" customFormat="1" x14ac:dyDescent="0.2">
      <c r="A228" s="23"/>
      <c r="B228" s="41" t="s">
        <v>3</v>
      </c>
      <c r="C228" s="48">
        <v>6007</v>
      </c>
      <c r="D228" s="48" t="s">
        <v>24</v>
      </c>
      <c r="E228" s="49" t="str">
        <f>E226</f>
        <v>ООО "КрасКом"</v>
      </c>
      <c r="F228" s="38" t="str">
        <f>F227</f>
        <v>г. Красноярск</v>
      </c>
      <c r="G228" s="48" t="s">
        <v>93</v>
      </c>
      <c r="H228" s="22"/>
      <c r="I228" s="87">
        <v>0.4</v>
      </c>
      <c r="J228" s="49">
        <v>0.30399999999999999</v>
      </c>
      <c r="K228" s="87">
        <f t="shared" si="50"/>
        <v>9.600000000000003E-2</v>
      </c>
    </row>
    <row r="229" spans="1:17" s="10" customFormat="1" x14ac:dyDescent="0.2">
      <c r="A229" s="30">
        <f>1+A227</f>
        <v>134</v>
      </c>
      <c r="B229" s="31" t="s">
        <v>64</v>
      </c>
      <c r="C229" s="69">
        <v>6064</v>
      </c>
      <c r="D229" s="7" t="s">
        <v>5</v>
      </c>
      <c r="E229" s="30" t="str">
        <f>E123</f>
        <v>ООО "КрасКом"</v>
      </c>
      <c r="F229" s="188" t="str">
        <f>F124</f>
        <v>г. Красноярск</v>
      </c>
      <c r="G229" s="69" t="s">
        <v>93</v>
      </c>
      <c r="H229" s="7" t="s">
        <v>77</v>
      </c>
      <c r="I229" s="215">
        <v>0.63</v>
      </c>
      <c r="J229" s="221">
        <v>0.32600000000000001</v>
      </c>
      <c r="K229" s="215">
        <f t="shared" si="50"/>
        <v>0.30399999999999999</v>
      </c>
      <c r="L229" s="22"/>
      <c r="M229" s="22"/>
      <c r="N229" s="22"/>
      <c r="O229" s="22"/>
      <c r="P229" s="22"/>
      <c r="Q229" s="22"/>
    </row>
    <row r="230" spans="1:17" s="10" customFormat="1" x14ac:dyDescent="0.2">
      <c r="A230" s="49">
        <f>1+A229</f>
        <v>135</v>
      </c>
      <c r="B230" s="41" t="s">
        <v>64</v>
      </c>
      <c r="C230" s="48">
        <v>6121</v>
      </c>
      <c r="D230" s="6" t="s">
        <v>24</v>
      </c>
      <c r="E230" s="49" t="str">
        <f>E229</f>
        <v>ООО "КрасКом"</v>
      </c>
      <c r="F230" s="38" t="str">
        <f>F469</f>
        <v>г. Красноярск</v>
      </c>
      <c r="G230" s="48" t="s">
        <v>93</v>
      </c>
      <c r="H230" s="45" t="s">
        <v>239</v>
      </c>
      <c r="I230" s="87">
        <v>0.63</v>
      </c>
      <c r="J230" s="49">
        <v>0.48499999999999999</v>
      </c>
      <c r="K230" s="87">
        <f t="shared" si="50"/>
        <v>0.14500000000000002</v>
      </c>
    </row>
    <row r="231" spans="1:17" s="10" customFormat="1" x14ac:dyDescent="0.2">
      <c r="A231" s="19">
        <f>1+A230</f>
        <v>136</v>
      </c>
      <c r="B231" s="27" t="s">
        <v>3</v>
      </c>
      <c r="C231" s="20">
        <v>6128</v>
      </c>
      <c r="D231" s="1" t="s">
        <v>24</v>
      </c>
      <c r="E231" s="19" t="str">
        <f>E469</f>
        <v>ООО "КрасКом"</v>
      </c>
      <c r="F231" s="16" t="str">
        <f>F230</f>
        <v>г. Красноярск</v>
      </c>
      <c r="G231" s="20" t="s">
        <v>93</v>
      </c>
      <c r="H231" s="1" t="s">
        <v>78</v>
      </c>
      <c r="I231" s="66">
        <v>1</v>
      </c>
      <c r="J231" s="185">
        <v>0.52600000000000002</v>
      </c>
      <c r="K231" s="66">
        <f t="shared" si="50"/>
        <v>0.47399999999999998</v>
      </c>
      <c r="L231" s="22"/>
      <c r="M231" s="22"/>
      <c r="N231" s="22"/>
      <c r="O231" s="22"/>
      <c r="P231" s="22"/>
      <c r="Q231" s="22"/>
    </row>
    <row r="232" spans="1:17" s="10" customFormat="1" x14ac:dyDescent="0.2">
      <c r="A232" s="17"/>
      <c r="B232" s="28" t="s">
        <v>3</v>
      </c>
      <c r="C232" s="25">
        <v>6128</v>
      </c>
      <c r="D232" s="3" t="s">
        <v>24</v>
      </c>
      <c r="E232" s="23" t="str">
        <f>E230</f>
        <v>ООО "КрасКом"</v>
      </c>
      <c r="F232" s="17" t="str">
        <f>F231</f>
        <v>г. Красноярск</v>
      </c>
      <c r="G232" s="25" t="s">
        <v>93</v>
      </c>
      <c r="H232" s="26"/>
      <c r="I232" s="85">
        <v>1</v>
      </c>
      <c r="J232" s="187">
        <f>0.489+0.015+0.015</f>
        <v>0.51900000000000002</v>
      </c>
      <c r="K232" s="85">
        <f t="shared" si="50"/>
        <v>0.48099999999999998</v>
      </c>
      <c r="L232" s="22"/>
      <c r="M232" s="22"/>
      <c r="N232" s="22"/>
      <c r="O232" s="22"/>
      <c r="P232" s="22"/>
      <c r="Q232" s="22"/>
    </row>
    <row r="233" spans="1:17" s="22" customFormat="1" x14ac:dyDescent="0.2">
      <c r="A233" s="19">
        <f>1+A231</f>
        <v>137</v>
      </c>
      <c r="B233" s="56" t="s">
        <v>64</v>
      </c>
      <c r="C233" s="21" t="s">
        <v>240</v>
      </c>
      <c r="D233" s="21" t="s">
        <v>24</v>
      </c>
      <c r="E233" s="19" t="str">
        <f>E166</f>
        <v>ООО "КрасКом"</v>
      </c>
      <c r="F233" s="16" t="str">
        <f>F516</f>
        <v>г. Красноярск</v>
      </c>
      <c r="G233" s="21" t="s">
        <v>93</v>
      </c>
      <c r="H233" s="71" t="s">
        <v>241</v>
      </c>
      <c r="I233" s="67">
        <v>0.63</v>
      </c>
      <c r="J233" s="16">
        <v>0.38400000000000001</v>
      </c>
      <c r="K233" s="64">
        <f t="shared" si="50"/>
        <v>0.246</v>
      </c>
      <c r="L233" s="10"/>
      <c r="M233" s="10"/>
      <c r="N233" s="10"/>
      <c r="O233" s="10"/>
      <c r="P233" s="10"/>
      <c r="Q233" s="10"/>
    </row>
    <row r="234" spans="1:17" s="22" customFormat="1" x14ac:dyDescent="0.2">
      <c r="A234" s="23"/>
      <c r="B234" s="57" t="s">
        <v>64</v>
      </c>
      <c r="C234" s="26" t="s">
        <v>240</v>
      </c>
      <c r="D234" s="26" t="s">
        <v>24</v>
      </c>
      <c r="E234" s="23" t="str">
        <f>E516</f>
        <v>ООО "КрасКом"</v>
      </c>
      <c r="F234" s="38" t="str">
        <f>F233</f>
        <v>г. Красноярск</v>
      </c>
      <c r="G234" s="48" t="s">
        <v>93</v>
      </c>
      <c r="H234" s="45"/>
      <c r="I234" s="184">
        <v>0.63</v>
      </c>
      <c r="J234" s="17">
        <v>0.35499999999999998</v>
      </c>
      <c r="K234" s="88">
        <f t="shared" si="50"/>
        <v>0.27500000000000002</v>
      </c>
      <c r="L234" s="10"/>
      <c r="M234" s="10"/>
      <c r="N234" s="10"/>
      <c r="O234" s="10"/>
      <c r="P234" s="10"/>
      <c r="Q234" s="10"/>
    </row>
    <row r="235" spans="1:17" s="241" customFormat="1" x14ac:dyDescent="0.2">
      <c r="A235" s="30">
        <f>1+A233</f>
        <v>138</v>
      </c>
      <c r="B235" s="31" t="s">
        <v>83</v>
      </c>
      <c r="C235" s="69"/>
      <c r="D235" s="7" t="s">
        <v>24</v>
      </c>
      <c r="E235" s="188" t="str">
        <f>E313</f>
        <v>ООО "КрасКом"</v>
      </c>
      <c r="F235" s="188" t="str">
        <f>F358</f>
        <v>г. Красноярск</v>
      </c>
      <c r="G235" s="69" t="s">
        <v>93</v>
      </c>
      <c r="H235" s="7" t="s">
        <v>84</v>
      </c>
      <c r="I235" s="215"/>
      <c r="J235" s="221"/>
      <c r="K235" s="215">
        <f t="shared" si="50"/>
        <v>0</v>
      </c>
      <c r="L235" s="55"/>
      <c r="M235" s="55"/>
      <c r="N235" s="55"/>
      <c r="O235" s="55"/>
      <c r="P235" s="55"/>
      <c r="Q235" s="55"/>
    </row>
    <row r="236" spans="1:17" s="10" customFormat="1" x14ac:dyDescent="0.2">
      <c r="A236" s="30">
        <f>1+A235</f>
        <v>139</v>
      </c>
      <c r="B236" s="44" t="s">
        <v>13</v>
      </c>
      <c r="C236" s="46" t="s">
        <v>113</v>
      </c>
      <c r="D236" s="175" t="s">
        <v>24</v>
      </c>
      <c r="E236" s="30" t="str">
        <f>E354</f>
        <v>ООО "КрасКом"</v>
      </c>
      <c r="F236" s="188" t="str">
        <f>F355</f>
        <v>г. Красноярск</v>
      </c>
      <c r="G236" s="46" t="s">
        <v>123</v>
      </c>
      <c r="H236" s="72" t="s">
        <v>114</v>
      </c>
      <c r="I236" s="62">
        <v>0.4</v>
      </c>
      <c r="J236" s="30">
        <v>0.14399999999999999</v>
      </c>
      <c r="K236" s="62">
        <f t="shared" si="50"/>
        <v>0.25600000000000001</v>
      </c>
      <c r="L236" s="22"/>
      <c r="M236" s="22"/>
      <c r="N236" s="22"/>
      <c r="O236" s="22"/>
      <c r="P236" s="22"/>
      <c r="Q236" s="22"/>
    </row>
    <row r="237" spans="1:17" s="10" customFormat="1" x14ac:dyDescent="0.2">
      <c r="A237" s="16">
        <f>1+A236</f>
        <v>140</v>
      </c>
      <c r="B237" s="37" t="s">
        <v>3</v>
      </c>
      <c r="C237" s="21">
        <v>42</v>
      </c>
      <c r="D237" s="176" t="s">
        <v>24</v>
      </c>
      <c r="E237" s="19" t="str">
        <f>E42</f>
        <v>ООО "КрасКом"</v>
      </c>
      <c r="F237" s="16" t="str">
        <f>F43</f>
        <v>г. Красноярск</v>
      </c>
      <c r="G237" s="21" t="s">
        <v>123</v>
      </c>
      <c r="H237" s="71" t="s">
        <v>115</v>
      </c>
      <c r="I237" s="64">
        <v>0.4</v>
      </c>
      <c r="J237" s="19">
        <v>0.184</v>
      </c>
      <c r="K237" s="226">
        <f t="shared" si="50"/>
        <v>0.21600000000000003</v>
      </c>
      <c r="L237" s="22"/>
      <c r="M237" s="22"/>
      <c r="N237" s="22"/>
      <c r="O237" s="22"/>
      <c r="P237" s="22"/>
      <c r="Q237" s="22"/>
    </row>
    <row r="238" spans="1:17" s="10" customFormat="1" x14ac:dyDescent="0.2">
      <c r="A238" s="17"/>
      <c r="B238" s="39" t="s">
        <v>3</v>
      </c>
      <c r="C238" s="26">
        <v>42</v>
      </c>
      <c r="D238" s="204" t="s">
        <v>24</v>
      </c>
      <c r="E238" s="23" t="str">
        <f>E43</f>
        <v>ООО "КрасКом"</v>
      </c>
      <c r="F238" s="17" t="str">
        <f>F237</f>
        <v>г. Красноярск</v>
      </c>
      <c r="G238" s="26" t="s">
        <v>123</v>
      </c>
      <c r="H238" s="82"/>
      <c r="I238" s="88">
        <v>0.4</v>
      </c>
      <c r="J238" s="23">
        <v>0.15</v>
      </c>
      <c r="K238" s="233">
        <f t="shared" si="50"/>
        <v>0.25</v>
      </c>
      <c r="L238" s="22"/>
      <c r="M238" s="22"/>
      <c r="N238" s="22"/>
      <c r="O238" s="22"/>
      <c r="P238" s="22"/>
      <c r="Q238" s="22"/>
    </row>
    <row r="239" spans="1:17" s="10" customFormat="1" x14ac:dyDescent="0.2">
      <c r="A239" s="30">
        <f>1+A237</f>
        <v>141</v>
      </c>
      <c r="B239" s="44" t="s">
        <v>13</v>
      </c>
      <c r="C239" s="46" t="s">
        <v>116</v>
      </c>
      <c r="D239" s="234" t="s">
        <v>24</v>
      </c>
      <c r="E239" s="30" t="str">
        <f>E252</f>
        <v>ООО "КрасКом"</v>
      </c>
      <c r="F239" s="188" t="str">
        <f>F253</f>
        <v>г. Красноярск</v>
      </c>
      <c r="G239" s="46" t="s">
        <v>123</v>
      </c>
      <c r="H239" s="72" t="s">
        <v>117</v>
      </c>
      <c r="I239" s="62">
        <v>0.25</v>
      </c>
      <c r="J239" s="30">
        <v>0.1</v>
      </c>
      <c r="K239" s="62">
        <f t="shared" si="50"/>
        <v>0.15</v>
      </c>
      <c r="L239" s="22"/>
      <c r="M239" s="22"/>
      <c r="N239" s="22"/>
      <c r="O239" s="22"/>
      <c r="P239" s="22"/>
      <c r="Q239" s="22"/>
    </row>
    <row r="240" spans="1:17" s="10" customFormat="1" x14ac:dyDescent="0.2">
      <c r="A240" s="137">
        <f>1+A239</f>
        <v>142</v>
      </c>
      <c r="B240" s="138" t="s">
        <v>28</v>
      </c>
      <c r="C240" s="148">
        <v>131</v>
      </c>
      <c r="D240" s="148" t="s">
        <v>24</v>
      </c>
      <c r="E240" s="97" t="str">
        <f>E199</f>
        <v>ООО "КрасКом"</v>
      </c>
      <c r="F240" s="102" t="str">
        <f>F200</f>
        <v>г. Красноярск</v>
      </c>
      <c r="G240" s="148" t="s">
        <v>123</v>
      </c>
      <c r="H240" s="150" t="s">
        <v>213</v>
      </c>
      <c r="I240" s="99">
        <v>0.63</v>
      </c>
      <c r="J240" s="99">
        <v>0.28899999999999998</v>
      </c>
      <c r="K240" s="99">
        <f t="shared" si="50"/>
        <v>0.34100000000000003</v>
      </c>
    </row>
    <row r="241" spans="1:17" s="22" customFormat="1" x14ac:dyDescent="0.2">
      <c r="A241" s="196"/>
      <c r="B241" s="144" t="s">
        <v>28</v>
      </c>
      <c r="C241" s="158">
        <v>131</v>
      </c>
      <c r="D241" s="158" t="s">
        <v>24</v>
      </c>
      <c r="E241" s="100" t="str">
        <f>E200</f>
        <v>ООО "КрасКом"</v>
      </c>
      <c r="F241" s="105" t="str">
        <f>F240</f>
        <v>г. Красноярск</v>
      </c>
      <c r="G241" s="158" t="s">
        <v>123</v>
      </c>
      <c r="H241" s="152"/>
      <c r="I241" s="236">
        <v>0.63</v>
      </c>
      <c r="J241" s="236">
        <v>0.27500000000000002</v>
      </c>
      <c r="K241" s="101">
        <f t="shared" si="50"/>
        <v>0.35499999999999998</v>
      </c>
      <c r="L241" s="10"/>
      <c r="M241" s="10"/>
      <c r="N241" s="10"/>
      <c r="O241" s="10"/>
      <c r="P241" s="10"/>
      <c r="Q241" s="10"/>
    </row>
    <row r="242" spans="1:17" x14ac:dyDescent="0.2">
      <c r="A242" s="49">
        <f>1+A240</f>
        <v>143</v>
      </c>
      <c r="B242" s="41" t="s">
        <v>242</v>
      </c>
      <c r="C242" s="48">
        <v>182</v>
      </c>
      <c r="D242" s="12" t="s">
        <v>24</v>
      </c>
      <c r="E242" s="19" t="str">
        <f>E346</f>
        <v>ООО "КрасКом"</v>
      </c>
      <c r="F242" s="16" t="str">
        <f>F347</f>
        <v>г. Красноярск</v>
      </c>
      <c r="G242" s="48" t="s">
        <v>123</v>
      </c>
      <c r="H242" s="74" t="s">
        <v>243</v>
      </c>
      <c r="I242" s="62">
        <v>0.16</v>
      </c>
      <c r="J242" s="19">
        <f>0.078+0.015</f>
        <v>9.2999999999999999E-2</v>
      </c>
      <c r="K242" s="62">
        <f t="shared" si="50"/>
        <v>6.7000000000000004E-2</v>
      </c>
    </row>
    <row r="243" spans="1:17" s="10" customFormat="1" x14ac:dyDescent="0.2">
      <c r="A243" s="16">
        <f>1+A242</f>
        <v>144</v>
      </c>
      <c r="B243" s="37" t="s">
        <v>3</v>
      </c>
      <c r="C243" s="21">
        <v>220</v>
      </c>
      <c r="D243" s="176" t="s">
        <v>24</v>
      </c>
      <c r="E243" s="19" t="str">
        <f>E263</f>
        <v>ООО "КрасКом"</v>
      </c>
      <c r="F243" s="16" t="str">
        <f>F264</f>
        <v>г. Красноярск</v>
      </c>
      <c r="G243" s="21" t="s">
        <v>123</v>
      </c>
      <c r="H243" s="71" t="s">
        <v>118</v>
      </c>
      <c r="I243" s="64">
        <v>0.63</v>
      </c>
      <c r="J243" s="19">
        <v>0.34</v>
      </c>
      <c r="K243" s="226">
        <f t="shared" si="50"/>
        <v>0.28999999999999998</v>
      </c>
      <c r="L243" s="22"/>
      <c r="M243" s="22"/>
      <c r="N243" s="22"/>
      <c r="O243" s="22"/>
      <c r="P243" s="22"/>
      <c r="Q243" s="22"/>
    </row>
    <row r="244" spans="1:17" s="10" customFormat="1" x14ac:dyDescent="0.2">
      <c r="A244" s="17"/>
      <c r="B244" s="39" t="s">
        <v>3</v>
      </c>
      <c r="C244" s="26">
        <v>220</v>
      </c>
      <c r="D244" s="177" t="s">
        <v>24</v>
      </c>
      <c r="E244" s="23" t="str">
        <f>E264</f>
        <v>ООО "КрасКом"</v>
      </c>
      <c r="F244" s="17" t="str">
        <f>F243</f>
        <v>г. Красноярск</v>
      </c>
      <c r="G244" s="26" t="s">
        <v>123</v>
      </c>
      <c r="H244" s="82"/>
      <c r="I244" s="88">
        <v>0.63</v>
      </c>
      <c r="J244" s="23">
        <v>0.38900000000000001</v>
      </c>
      <c r="K244" s="233">
        <f t="shared" si="50"/>
        <v>0.24099999999999999</v>
      </c>
      <c r="L244" s="22"/>
      <c r="M244" s="22"/>
      <c r="N244" s="22"/>
      <c r="O244" s="22"/>
      <c r="P244" s="22"/>
      <c r="Q244" s="22"/>
    </row>
    <row r="245" spans="1:17" s="10" customFormat="1" x14ac:dyDescent="0.2">
      <c r="A245" s="30">
        <f>1+A243</f>
        <v>145</v>
      </c>
      <c r="B245" s="44" t="s">
        <v>3</v>
      </c>
      <c r="C245" s="46">
        <v>443</v>
      </c>
      <c r="D245" s="7" t="s">
        <v>24</v>
      </c>
      <c r="E245" s="30" t="str">
        <f>E273</f>
        <v>ООО "КрасКом"</v>
      </c>
      <c r="F245" s="188" t="str">
        <f>F274</f>
        <v>г. Красноярск</v>
      </c>
      <c r="G245" s="46" t="s">
        <v>123</v>
      </c>
      <c r="H245" s="7" t="s">
        <v>119</v>
      </c>
      <c r="I245" s="62">
        <v>0.63</v>
      </c>
      <c r="J245" s="30">
        <v>0.27100000000000002</v>
      </c>
      <c r="K245" s="62">
        <f t="shared" si="50"/>
        <v>0.35899999999999999</v>
      </c>
      <c r="L245" s="34"/>
      <c r="M245" s="34"/>
      <c r="N245" s="34"/>
      <c r="O245" s="34"/>
      <c r="P245" s="34"/>
      <c r="Q245" s="34"/>
    </row>
    <row r="246" spans="1:17" s="10" customFormat="1" x14ac:dyDescent="0.2">
      <c r="A246" s="19">
        <f>1+A245</f>
        <v>146</v>
      </c>
      <c r="B246" s="37" t="s">
        <v>3</v>
      </c>
      <c r="C246" s="21">
        <v>459</v>
      </c>
      <c r="D246" s="203" t="s">
        <v>24</v>
      </c>
      <c r="E246" s="19" t="str">
        <f>E245</f>
        <v>ООО "КрасКом"</v>
      </c>
      <c r="F246" s="16" t="str">
        <f>F12</f>
        <v>г. Красноярск</v>
      </c>
      <c r="G246" s="21" t="s">
        <v>123</v>
      </c>
      <c r="H246" s="71" t="s">
        <v>120</v>
      </c>
      <c r="I246" s="64">
        <v>0.4</v>
      </c>
      <c r="J246" s="19">
        <v>0.11600000000000001</v>
      </c>
      <c r="K246" s="64">
        <f t="shared" si="50"/>
        <v>0.28400000000000003</v>
      </c>
      <c r="L246" s="22"/>
      <c r="M246" s="22"/>
      <c r="N246" s="22"/>
      <c r="O246" s="22"/>
      <c r="P246" s="22"/>
      <c r="Q246" s="22"/>
    </row>
    <row r="247" spans="1:17" s="10" customFormat="1" x14ac:dyDescent="0.2">
      <c r="A247" s="23"/>
      <c r="B247" s="39" t="s">
        <v>3</v>
      </c>
      <c r="C247" s="26">
        <v>459</v>
      </c>
      <c r="D247" s="204" t="s">
        <v>24</v>
      </c>
      <c r="E247" s="23" t="str">
        <f>E12</f>
        <v>ООО "КрасКом"</v>
      </c>
      <c r="F247" s="17" t="str">
        <f>F246</f>
        <v>г. Красноярск</v>
      </c>
      <c r="G247" s="26" t="s">
        <v>123</v>
      </c>
      <c r="H247" s="82"/>
      <c r="I247" s="88">
        <v>0.4</v>
      </c>
      <c r="J247" s="23">
        <v>9.1999999999999998E-2</v>
      </c>
      <c r="K247" s="88">
        <f t="shared" si="50"/>
        <v>0.30800000000000005</v>
      </c>
      <c r="L247" s="22"/>
      <c r="M247" s="22"/>
      <c r="N247" s="22"/>
      <c r="O247" s="22"/>
      <c r="P247" s="22"/>
      <c r="Q247" s="22"/>
    </row>
    <row r="248" spans="1:17" s="10" customFormat="1" x14ac:dyDescent="0.2">
      <c r="A248" s="137">
        <f>1+A246</f>
        <v>147</v>
      </c>
      <c r="B248" s="138" t="s">
        <v>3</v>
      </c>
      <c r="C248" s="148">
        <v>741</v>
      </c>
      <c r="D248" s="139" t="s">
        <v>24</v>
      </c>
      <c r="E248" s="97" t="str">
        <f>E282</f>
        <v>ООО "КрасКом"</v>
      </c>
      <c r="F248" s="102" t="str">
        <f>F283</f>
        <v>г. Красноярск</v>
      </c>
      <c r="G248" s="148" t="s">
        <v>123</v>
      </c>
      <c r="H248" s="150" t="s">
        <v>215</v>
      </c>
      <c r="I248" s="99">
        <v>0.63</v>
      </c>
      <c r="J248" s="99">
        <v>0.32700000000000001</v>
      </c>
      <c r="K248" s="99">
        <f t="shared" si="50"/>
        <v>0.30299999999999999</v>
      </c>
    </row>
    <row r="249" spans="1:17" s="10" customFormat="1" x14ac:dyDescent="0.2">
      <c r="A249" s="143"/>
      <c r="B249" s="144" t="s">
        <v>3</v>
      </c>
      <c r="C249" s="158">
        <v>741</v>
      </c>
      <c r="D249" s="145" t="s">
        <v>24</v>
      </c>
      <c r="E249" s="100" t="str">
        <f>E283</f>
        <v>ООО "КрасКом"</v>
      </c>
      <c r="F249" s="105" t="str">
        <f>F248</f>
        <v>г. Красноярск</v>
      </c>
      <c r="G249" s="158" t="s">
        <v>123</v>
      </c>
      <c r="H249" s="152"/>
      <c r="I249" s="101">
        <v>0.63</v>
      </c>
      <c r="J249" s="101">
        <v>0.38900000000000001</v>
      </c>
      <c r="K249" s="101">
        <f t="shared" si="50"/>
        <v>0.24099999999999999</v>
      </c>
    </row>
    <row r="250" spans="1:17" s="10" customFormat="1" x14ac:dyDescent="0.2">
      <c r="A250" s="194">
        <f>1+A248</f>
        <v>148</v>
      </c>
      <c r="B250" s="138" t="s">
        <v>3</v>
      </c>
      <c r="C250" s="148">
        <v>3004</v>
      </c>
      <c r="D250" s="139" t="s">
        <v>24</v>
      </c>
      <c r="E250" s="97" t="str">
        <f>E296</f>
        <v>ООО "КрасКом"</v>
      </c>
      <c r="F250" s="102" t="str">
        <f>F297</f>
        <v>г. Красноярск</v>
      </c>
      <c r="G250" s="148" t="s">
        <v>123</v>
      </c>
      <c r="H250" s="150" t="s">
        <v>214</v>
      </c>
      <c r="I250" s="99">
        <v>0.63</v>
      </c>
      <c r="J250" s="99">
        <v>0.39600000000000002</v>
      </c>
      <c r="K250" s="99">
        <f t="shared" si="50"/>
        <v>0.23399999999999999</v>
      </c>
    </row>
    <row r="251" spans="1:17" s="10" customFormat="1" x14ac:dyDescent="0.2">
      <c r="A251" s="143"/>
      <c r="B251" s="144" t="s">
        <v>3</v>
      </c>
      <c r="C251" s="158">
        <v>3004</v>
      </c>
      <c r="D251" s="158" t="s">
        <v>24</v>
      </c>
      <c r="E251" s="100" t="str">
        <f>E297</f>
        <v>ООО "КрасКом"</v>
      </c>
      <c r="F251" s="105" t="str">
        <f>F250</f>
        <v>г. Красноярск</v>
      </c>
      <c r="G251" s="158" t="s">
        <v>123</v>
      </c>
      <c r="H251" s="152"/>
      <c r="I251" s="101">
        <v>0.63</v>
      </c>
      <c r="J251" s="101">
        <v>0.371</v>
      </c>
      <c r="K251" s="101">
        <f t="shared" si="50"/>
        <v>0.25900000000000001</v>
      </c>
    </row>
    <row r="252" spans="1:17" s="10" customFormat="1" x14ac:dyDescent="0.2">
      <c r="A252" s="19">
        <f>1+A250</f>
        <v>149</v>
      </c>
      <c r="B252" s="37" t="s">
        <v>3</v>
      </c>
      <c r="C252" s="21" t="s">
        <v>244</v>
      </c>
      <c r="D252" s="18" t="s">
        <v>5</v>
      </c>
      <c r="E252" s="19" t="str">
        <f>E513</f>
        <v>ООО "КрасКом"</v>
      </c>
      <c r="F252" s="16" t="str">
        <f>F514</f>
        <v>г. Красноярск</v>
      </c>
      <c r="G252" s="21" t="s">
        <v>123</v>
      </c>
      <c r="H252" s="74" t="s">
        <v>245</v>
      </c>
      <c r="I252" s="64">
        <v>1</v>
      </c>
      <c r="J252" s="19">
        <v>0.56699999999999995</v>
      </c>
      <c r="K252" s="64">
        <f t="shared" si="50"/>
        <v>0.43300000000000005</v>
      </c>
    </row>
    <row r="253" spans="1:17" s="10" customFormat="1" x14ac:dyDescent="0.2">
      <c r="A253" s="23"/>
      <c r="B253" s="39" t="s">
        <v>3</v>
      </c>
      <c r="C253" s="26" t="s">
        <v>244</v>
      </c>
      <c r="D253" s="14" t="s">
        <v>5</v>
      </c>
      <c r="E253" s="23" t="str">
        <f>E514</f>
        <v>ООО "КрасКом"</v>
      </c>
      <c r="F253" s="17" t="str">
        <f>F252</f>
        <v>г. Красноярск</v>
      </c>
      <c r="G253" s="26" t="s">
        <v>123</v>
      </c>
      <c r="H253" s="75"/>
      <c r="I253" s="88">
        <v>1</v>
      </c>
      <c r="J253" s="23">
        <v>0.60099999999999998</v>
      </c>
      <c r="K253" s="88">
        <f t="shared" si="50"/>
        <v>0.39900000000000002</v>
      </c>
    </row>
    <row r="254" spans="1:17" s="10" customFormat="1" ht="14.25" customHeight="1" x14ac:dyDescent="0.2">
      <c r="A254" s="194">
        <f>1+A252</f>
        <v>150</v>
      </c>
      <c r="B254" s="138" t="s">
        <v>3</v>
      </c>
      <c r="C254" s="167" t="s">
        <v>206</v>
      </c>
      <c r="D254" s="148" t="s">
        <v>5</v>
      </c>
      <c r="E254" s="97" t="str">
        <f>E35</f>
        <v>ООО "КрасКом"</v>
      </c>
      <c r="F254" s="102" t="str">
        <f>F36</f>
        <v>г. Красноярск</v>
      </c>
      <c r="G254" s="148" t="s">
        <v>91</v>
      </c>
      <c r="H254" s="150" t="s">
        <v>204</v>
      </c>
      <c r="I254" s="99">
        <v>0.4</v>
      </c>
      <c r="J254" s="99">
        <v>0.192</v>
      </c>
      <c r="K254" s="99">
        <f t="shared" si="50"/>
        <v>0.20800000000000002</v>
      </c>
    </row>
    <row r="255" spans="1:17" s="10" customFormat="1" ht="14.25" customHeight="1" x14ac:dyDescent="0.2">
      <c r="A255" s="196"/>
      <c r="B255" s="144" t="s">
        <v>3</v>
      </c>
      <c r="C255" s="168" t="s">
        <v>206</v>
      </c>
      <c r="D255" s="158" t="s">
        <v>5</v>
      </c>
      <c r="E255" s="98" t="str">
        <f>E36</f>
        <v>ООО "КрасКом"</v>
      </c>
      <c r="F255" s="105" t="str">
        <f>F254</f>
        <v>г. Красноярск</v>
      </c>
      <c r="G255" s="158" t="s">
        <v>91</v>
      </c>
      <c r="H255" s="152"/>
      <c r="I255" s="101">
        <v>0.63</v>
      </c>
      <c r="J255" s="101">
        <v>0.32800000000000001</v>
      </c>
      <c r="K255" s="101">
        <f t="shared" si="50"/>
        <v>0.30199999999999999</v>
      </c>
    </row>
    <row r="256" spans="1:17" s="10" customFormat="1" x14ac:dyDescent="0.2">
      <c r="A256" s="19">
        <f>1+A254</f>
        <v>151</v>
      </c>
      <c r="B256" s="27" t="s">
        <v>3</v>
      </c>
      <c r="C256" s="21">
        <v>24</v>
      </c>
      <c r="D256" s="21" t="s">
        <v>5</v>
      </c>
      <c r="E256" s="19" t="str">
        <f>E135</f>
        <v>ООО "КрасКом"</v>
      </c>
      <c r="F256" s="16" t="str">
        <f>F136</f>
        <v>г. Красноярск</v>
      </c>
      <c r="G256" s="21" t="s">
        <v>91</v>
      </c>
      <c r="H256" s="1" t="s">
        <v>121</v>
      </c>
      <c r="I256" s="64">
        <v>0.32</v>
      </c>
      <c r="J256" s="19">
        <v>0.20200000000000001</v>
      </c>
      <c r="K256" s="226">
        <f t="shared" si="50"/>
        <v>0.11799999999999999</v>
      </c>
      <c r="L256" s="22"/>
      <c r="M256" s="22"/>
      <c r="N256" s="22"/>
      <c r="O256" s="22"/>
      <c r="P256" s="22"/>
      <c r="Q256" s="22"/>
    </row>
    <row r="257" spans="1:17" s="10" customFormat="1" x14ac:dyDescent="0.2">
      <c r="A257" s="23"/>
      <c r="B257" s="28" t="s">
        <v>3</v>
      </c>
      <c r="C257" s="26">
        <v>24</v>
      </c>
      <c r="D257" s="26" t="s">
        <v>5</v>
      </c>
      <c r="E257" s="23" t="str">
        <f>E136</f>
        <v>ООО "КрасКом"</v>
      </c>
      <c r="F257" s="17" t="str">
        <f t="shared" ref="F257" si="59">F256</f>
        <v>г. Красноярск</v>
      </c>
      <c r="G257" s="26" t="s">
        <v>91</v>
      </c>
      <c r="H257" s="3"/>
      <c r="I257" s="87">
        <v>0.63</v>
      </c>
      <c r="J257" s="49">
        <v>0.372</v>
      </c>
      <c r="K257" s="225">
        <f t="shared" si="50"/>
        <v>0.25800000000000001</v>
      </c>
      <c r="L257" s="22"/>
      <c r="M257" s="22"/>
      <c r="N257" s="22"/>
      <c r="O257" s="22"/>
      <c r="P257" s="22"/>
      <c r="Q257" s="22"/>
    </row>
    <row r="258" spans="1:17" s="22" customFormat="1" x14ac:dyDescent="0.2">
      <c r="A258" s="196">
        <f>1+A256</f>
        <v>152</v>
      </c>
      <c r="B258" s="144" t="s">
        <v>28</v>
      </c>
      <c r="C258" s="158">
        <v>143</v>
      </c>
      <c r="D258" s="158"/>
      <c r="E258" s="98" t="str">
        <f>E240</f>
        <v>ООО "КрасКом"</v>
      </c>
      <c r="F258" s="94" t="str">
        <f>F241</f>
        <v>г. Красноярск</v>
      </c>
      <c r="G258" s="149" t="s">
        <v>91</v>
      </c>
      <c r="H258" s="151" t="s">
        <v>204</v>
      </c>
      <c r="I258" s="216">
        <v>0</v>
      </c>
      <c r="J258" s="216"/>
      <c r="K258" s="133">
        <f t="shared" si="50"/>
        <v>0</v>
      </c>
      <c r="L258" s="10"/>
      <c r="M258" s="10"/>
      <c r="N258" s="10"/>
      <c r="O258" s="10"/>
      <c r="P258" s="10"/>
      <c r="Q258" s="10"/>
    </row>
    <row r="259" spans="1:17" s="10" customFormat="1" x14ac:dyDescent="0.2">
      <c r="A259" s="137">
        <v>154</v>
      </c>
      <c r="B259" s="138" t="s">
        <v>28</v>
      </c>
      <c r="C259" s="148">
        <v>147</v>
      </c>
      <c r="D259" s="163" t="s">
        <v>198</v>
      </c>
      <c r="E259" s="97" t="str">
        <f>E6</f>
        <v>ООО "КрасКом"</v>
      </c>
      <c r="F259" s="102" t="str">
        <f>F7</f>
        <v>г. Красноярск</v>
      </c>
      <c r="G259" s="148" t="s">
        <v>91</v>
      </c>
      <c r="H259" s="150" t="s">
        <v>207</v>
      </c>
      <c r="I259" s="99">
        <v>1.6</v>
      </c>
      <c r="J259" s="99">
        <v>1.1200000000000001</v>
      </c>
      <c r="K259" s="99">
        <f t="shared" si="50"/>
        <v>0.48</v>
      </c>
    </row>
    <row r="260" spans="1:17" s="10" customFormat="1" x14ac:dyDescent="0.2">
      <c r="A260" s="143"/>
      <c r="B260" s="144" t="s">
        <v>28</v>
      </c>
      <c r="C260" s="158">
        <v>147</v>
      </c>
      <c r="D260" s="135" t="s">
        <v>198</v>
      </c>
      <c r="E260" s="100" t="str">
        <f>E7</f>
        <v>ООО "КрасКом"</v>
      </c>
      <c r="F260" s="105" t="str">
        <f>F259</f>
        <v>г. Красноярск</v>
      </c>
      <c r="G260" s="158" t="s">
        <v>91</v>
      </c>
      <c r="H260" s="152"/>
      <c r="I260" s="101">
        <v>1.6</v>
      </c>
      <c r="J260" s="101">
        <v>1.202</v>
      </c>
      <c r="K260" s="101">
        <f t="shared" si="50"/>
        <v>0.39800000000000013</v>
      </c>
    </row>
    <row r="261" spans="1:17" s="10" customFormat="1" x14ac:dyDescent="0.2">
      <c r="A261" s="137">
        <v>155</v>
      </c>
      <c r="B261" s="138" t="s">
        <v>176</v>
      </c>
      <c r="C261" s="148">
        <v>148</v>
      </c>
      <c r="D261" s="139" t="s">
        <v>181</v>
      </c>
      <c r="E261" s="97" t="str">
        <f>E259</f>
        <v>ООО "КрасКом"</v>
      </c>
      <c r="F261" s="102" t="str">
        <f>F260</f>
        <v>г. Красноярск</v>
      </c>
      <c r="G261" s="148" t="s">
        <v>91</v>
      </c>
      <c r="H261" s="150" t="s">
        <v>203</v>
      </c>
      <c r="I261" s="99">
        <v>10</v>
      </c>
      <c r="J261" s="99">
        <v>7.67</v>
      </c>
      <c r="K261" s="99">
        <f t="shared" si="50"/>
        <v>2.33</v>
      </c>
    </row>
    <row r="262" spans="1:17" s="22" customFormat="1" x14ac:dyDescent="0.2">
      <c r="A262" s="196"/>
      <c r="B262" s="144" t="s">
        <v>176</v>
      </c>
      <c r="C262" s="158">
        <v>148</v>
      </c>
      <c r="D262" s="158" t="s">
        <v>181</v>
      </c>
      <c r="E262" s="100" t="str">
        <f>E260</f>
        <v>ООО "КрасКом"</v>
      </c>
      <c r="F262" s="105" t="str">
        <f>F261</f>
        <v>г. Красноярск</v>
      </c>
      <c r="G262" s="158" t="s">
        <v>91</v>
      </c>
      <c r="H262" s="152"/>
      <c r="I262" s="236">
        <v>10</v>
      </c>
      <c r="J262" s="236">
        <v>7.56</v>
      </c>
      <c r="K262" s="101">
        <f t="shared" ref="K262:K325" si="60">I262-J262</f>
        <v>2.4400000000000004</v>
      </c>
      <c r="L262" s="10"/>
      <c r="M262" s="10"/>
      <c r="N262" s="10"/>
      <c r="O262" s="10"/>
      <c r="P262" s="10"/>
      <c r="Q262" s="10"/>
    </row>
    <row r="263" spans="1:17" s="10" customFormat="1" x14ac:dyDescent="0.2">
      <c r="A263" s="49">
        <v>156</v>
      </c>
      <c r="B263" s="47" t="s">
        <v>3</v>
      </c>
      <c r="C263" s="48">
        <v>201</v>
      </c>
      <c r="D263" s="48" t="s">
        <v>24</v>
      </c>
      <c r="E263" s="49" t="str">
        <f>E350</f>
        <v>ООО "КрасКом"</v>
      </c>
      <c r="F263" s="38" t="str">
        <f>F351</f>
        <v>г. Красноярск</v>
      </c>
      <c r="G263" s="48" t="s">
        <v>91</v>
      </c>
      <c r="H263" s="6" t="s">
        <v>35</v>
      </c>
      <c r="I263" s="83">
        <v>0.4</v>
      </c>
      <c r="J263" s="186">
        <v>0.29299999999999998</v>
      </c>
      <c r="K263" s="83">
        <f t="shared" si="60"/>
        <v>0.10700000000000004</v>
      </c>
      <c r="L263" s="33"/>
      <c r="M263" s="33"/>
      <c r="N263" s="33"/>
      <c r="O263" s="33"/>
      <c r="P263" s="33"/>
      <c r="Q263" s="33"/>
    </row>
    <row r="264" spans="1:17" s="10" customFormat="1" x14ac:dyDescent="0.2">
      <c r="A264" s="146">
        <v>157</v>
      </c>
      <c r="B264" s="147" t="s">
        <v>28</v>
      </c>
      <c r="C264" s="166">
        <v>212</v>
      </c>
      <c r="D264" s="166"/>
      <c r="E264" s="92" t="str">
        <f>E351</f>
        <v>ООО "КрасКом"</v>
      </c>
      <c r="F264" s="89" t="str">
        <f>F263</f>
        <v>г. Красноярск</v>
      </c>
      <c r="G264" s="166" t="s">
        <v>91</v>
      </c>
      <c r="H264" s="180" t="s">
        <v>205</v>
      </c>
      <c r="I264" s="93">
        <v>0</v>
      </c>
      <c r="J264" s="93"/>
      <c r="K264" s="93">
        <f t="shared" si="60"/>
        <v>0</v>
      </c>
    </row>
    <row r="265" spans="1:17" s="10" customFormat="1" x14ac:dyDescent="0.2">
      <c r="A265" s="137">
        <v>158</v>
      </c>
      <c r="B265" s="138" t="s">
        <v>3</v>
      </c>
      <c r="C265" s="148">
        <v>306</v>
      </c>
      <c r="D265" s="139" t="s">
        <v>24</v>
      </c>
      <c r="E265" s="97" t="str">
        <f>E144</f>
        <v>ООО "КрасКом"</v>
      </c>
      <c r="F265" s="102" t="str">
        <f>F145</f>
        <v>г. Красноярск</v>
      </c>
      <c r="G265" s="148" t="s">
        <v>91</v>
      </c>
      <c r="H265" s="150" t="s">
        <v>209</v>
      </c>
      <c r="I265" s="99">
        <v>0.16</v>
      </c>
      <c r="J265" s="99">
        <v>7.8E-2</v>
      </c>
      <c r="K265" s="99">
        <f t="shared" si="60"/>
        <v>8.2000000000000003E-2</v>
      </c>
    </row>
    <row r="266" spans="1:17" s="10" customFormat="1" x14ac:dyDescent="0.2">
      <c r="A266" s="143"/>
      <c r="B266" s="144" t="s">
        <v>3</v>
      </c>
      <c r="C266" s="158">
        <v>306</v>
      </c>
      <c r="D266" s="145" t="s">
        <v>24</v>
      </c>
      <c r="E266" s="100" t="str">
        <f>E145</f>
        <v>ООО "КрасКом"</v>
      </c>
      <c r="F266" s="105" t="str">
        <f>F265</f>
        <v>г. Красноярск</v>
      </c>
      <c r="G266" s="158" t="s">
        <v>91</v>
      </c>
      <c r="H266" s="152"/>
      <c r="I266" s="101">
        <v>0.16</v>
      </c>
      <c r="J266" s="101">
        <v>9.0999999999999998E-2</v>
      </c>
      <c r="K266" s="101">
        <f t="shared" si="60"/>
        <v>6.9000000000000006E-2</v>
      </c>
    </row>
    <row r="267" spans="1:17" s="10" customFormat="1" x14ac:dyDescent="0.2">
      <c r="A267" s="19">
        <v>159</v>
      </c>
      <c r="B267" s="37" t="s">
        <v>3</v>
      </c>
      <c r="C267" s="21">
        <v>340</v>
      </c>
      <c r="D267" s="1" t="s">
        <v>24</v>
      </c>
      <c r="E267" s="19" t="str">
        <f>E146</f>
        <v>ООО "КрасКом"</v>
      </c>
      <c r="F267" s="16" t="str">
        <f>F147</f>
        <v>г. Красноярск</v>
      </c>
      <c r="G267" s="21" t="s">
        <v>91</v>
      </c>
      <c r="H267" s="71" t="s">
        <v>162</v>
      </c>
      <c r="I267" s="64">
        <v>0.4</v>
      </c>
      <c r="J267" s="19">
        <v>0.13200000000000001</v>
      </c>
      <c r="K267" s="64">
        <f t="shared" si="60"/>
        <v>0.26800000000000002</v>
      </c>
    </row>
    <row r="268" spans="1:17" s="10" customFormat="1" x14ac:dyDescent="0.2">
      <c r="A268" s="23"/>
      <c r="B268" s="39" t="s">
        <v>3</v>
      </c>
      <c r="C268" s="26">
        <v>340</v>
      </c>
      <c r="D268" s="3" t="s">
        <v>24</v>
      </c>
      <c r="E268" s="23" t="str">
        <f>E147</f>
        <v>ООО "КрасКом"</v>
      </c>
      <c r="F268" s="17" t="str">
        <f t="shared" ref="F268:F274" si="61">F267</f>
        <v>г. Красноярск</v>
      </c>
      <c r="G268" s="26" t="s">
        <v>91</v>
      </c>
      <c r="H268" s="82"/>
      <c r="I268" s="88">
        <v>0.4</v>
      </c>
      <c r="J268" s="23">
        <v>7.9000000000000001E-2</v>
      </c>
      <c r="K268" s="88">
        <f t="shared" si="60"/>
        <v>0.32100000000000001</v>
      </c>
    </row>
    <row r="269" spans="1:17" s="10" customFormat="1" x14ac:dyDescent="0.2">
      <c r="A269" s="19">
        <v>160</v>
      </c>
      <c r="B269" s="27" t="s">
        <v>3</v>
      </c>
      <c r="C269" s="21">
        <v>362</v>
      </c>
      <c r="D269" s="1" t="s">
        <v>24</v>
      </c>
      <c r="E269" s="19" t="str">
        <f t="shared" ref="E269:E274" si="62">E267</f>
        <v>ООО "КрасКом"</v>
      </c>
      <c r="F269" s="16" t="str">
        <f t="shared" si="61"/>
        <v>г. Красноярск</v>
      </c>
      <c r="G269" s="21" t="s">
        <v>91</v>
      </c>
      <c r="H269" s="1" t="s">
        <v>36</v>
      </c>
      <c r="I269" s="66">
        <v>0.4</v>
      </c>
      <c r="J269" s="185">
        <v>0.26500000000000001</v>
      </c>
      <c r="K269" s="66">
        <f t="shared" si="60"/>
        <v>0.13500000000000001</v>
      </c>
    </row>
    <row r="270" spans="1:17" s="10" customFormat="1" x14ac:dyDescent="0.2">
      <c r="A270" s="23"/>
      <c r="B270" s="28" t="s">
        <v>3</v>
      </c>
      <c r="C270" s="26">
        <v>362</v>
      </c>
      <c r="D270" s="3" t="s">
        <v>24</v>
      </c>
      <c r="E270" s="23" t="str">
        <f t="shared" si="62"/>
        <v>ООО "КрасКом"</v>
      </c>
      <c r="F270" s="17" t="str">
        <f t="shared" si="61"/>
        <v>г. Красноярск</v>
      </c>
      <c r="G270" s="26" t="s">
        <v>91</v>
      </c>
      <c r="H270" s="3" t="s">
        <v>36</v>
      </c>
      <c r="I270" s="85">
        <v>0.4</v>
      </c>
      <c r="J270" s="187">
        <v>0.22</v>
      </c>
      <c r="K270" s="85">
        <f t="shared" si="60"/>
        <v>0.18000000000000002</v>
      </c>
    </row>
    <row r="271" spans="1:17" s="10" customFormat="1" x14ac:dyDescent="0.2">
      <c r="A271" s="30">
        <v>161</v>
      </c>
      <c r="B271" s="44" t="s">
        <v>3</v>
      </c>
      <c r="C271" s="46">
        <v>369</v>
      </c>
      <c r="D271" s="7" t="s">
        <v>5</v>
      </c>
      <c r="E271" s="30" t="str">
        <f t="shared" si="62"/>
        <v>ООО "КрасКом"</v>
      </c>
      <c r="F271" s="188" t="str">
        <f t="shared" si="61"/>
        <v>г. Красноярск</v>
      </c>
      <c r="G271" s="46" t="s">
        <v>91</v>
      </c>
      <c r="H271" s="7" t="s">
        <v>246</v>
      </c>
      <c r="I271" s="62">
        <v>0.4</v>
      </c>
      <c r="J271" s="30">
        <f>0.328+0.06</f>
        <v>0.38800000000000001</v>
      </c>
      <c r="K271" s="62">
        <f t="shared" si="60"/>
        <v>1.2000000000000011E-2</v>
      </c>
      <c r="L271" s="33"/>
      <c r="M271" s="33"/>
      <c r="N271" s="33"/>
      <c r="O271" s="33"/>
      <c r="P271" s="33"/>
      <c r="Q271" s="33"/>
    </row>
    <row r="272" spans="1:17" s="10" customFormat="1" x14ac:dyDescent="0.2">
      <c r="A272" s="23">
        <v>162</v>
      </c>
      <c r="B272" s="28" t="s">
        <v>13</v>
      </c>
      <c r="C272" s="26">
        <v>370</v>
      </c>
      <c r="D272" s="3" t="s">
        <v>5</v>
      </c>
      <c r="E272" s="49" t="str">
        <f t="shared" si="62"/>
        <v>ООО "КрасКом"</v>
      </c>
      <c r="F272" s="38" t="str">
        <f t="shared" si="61"/>
        <v>г. Красноярск</v>
      </c>
      <c r="G272" s="48" t="s">
        <v>91</v>
      </c>
      <c r="H272" s="3" t="s">
        <v>37</v>
      </c>
      <c r="I272" s="85">
        <v>0.56000000000000005</v>
      </c>
      <c r="J272" s="187">
        <f>0.532+0.015</f>
        <v>0.54700000000000004</v>
      </c>
      <c r="K272" s="85">
        <f t="shared" si="60"/>
        <v>1.3000000000000012E-2</v>
      </c>
      <c r="L272" s="33"/>
      <c r="M272" s="33"/>
      <c r="N272" s="33"/>
      <c r="O272" s="33"/>
      <c r="P272" s="33"/>
      <c r="Q272" s="33"/>
    </row>
    <row r="273" spans="1:17" s="10" customFormat="1" x14ac:dyDescent="0.2">
      <c r="A273" s="137">
        <v>163</v>
      </c>
      <c r="B273" s="138" t="s">
        <v>13</v>
      </c>
      <c r="C273" s="148">
        <v>400</v>
      </c>
      <c r="D273" s="139" t="s">
        <v>5</v>
      </c>
      <c r="E273" s="97" t="str">
        <f t="shared" si="62"/>
        <v>ООО "КрасКом"</v>
      </c>
      <c r="F273" s="102" t="str">
        <f t="shared" si="61"/>
        <v>г. Красноярск</v>
      </c>
      <c r="G273" s="148" t="s">
        <v>91</v>
      </c>
      <c r="H273" s="150" t="s">
        <v>203</v>
      </c>
      <c r="I273" s="99">
        <v>0.4</v>
      </c>
      <c r="J273" s="99">
        <v>0.20100000000000001</v>
      </c>
      <c r="K273" s="99">
        <f t="shared" si="60"/>
        <v>0.19900000000000001</v>
      </c>
    </row>
    <row r="274" spans="1:17" s="10" customFormat="1" x14ac:dyDescent="0.2">
      <c r="A274" s="143"/>
      <c r="B274" s="144" t="s">
        <v>13</v>
      </c>
      <c r="C274" s="158">
        <v>400</v>
      </c>
      <c r="D274" s="145" t="s">
        <v>5</v>
      </c>
      <c r="E274" s="100" t="str">
        <f t="shared" si="62"/>
        <v>ООО "КрасКом"</v>
      </c>
      <c r="F274" s="105" t="str">
        <f t="shared" si="61"/>
        <v>г. Красноярск</v>
      </c>
      <c r="G274" s="158" t="s">
        <v>91</v>
      </c>
      <c r="H274" s="152"/>
      <c r="I274" s="101">
        <v>0.4</v>
      </c>
      <c r="J274" s="101">
        <v>0.23599999999999999</v>
      </c>
      <c r="K274" s="101">
        <f t="shared" si="60"/>
        <v>0.16400000000000003</v>
      </c>
    </row>
    <row r="275" spans="1:17" s="10" customFormat="1" x14ac:dyDescent="0.2">
      <c r="A275" s="188">
        <v>164</v>
      </c>
      <c r="B275" s="31" t="s">
        <v>3</v>
      </c>
      <c r="C275" s="69" t="s">
        <v>38</v>
      </c>
      <c r="D275" s="32" t="s">
        <v>24</v>
      </c>
      <c r="E275" s="30" t="str">
        <f>E192</f>
        <v>ООО "КрасКом"</v>
      </c>
      <c r="F275" s="188" t="str">
        <f>F49</f>
        <v>г. Красноярск</v>
      </c>
      <c r="G275" s="46" t="s">
        <v>91</v>
      </c>
      <c r="H275" s="7" t="s">
        <v>39</v>
      </c>
      <c r="I275" s="215">
        <v>0.4</v>
      </c>
      <c r="J275" s="221">
        <v>0.13200000000000001</v>
      </c>
      <c r="K275" s="215">
        <f t="shared" si="60"/>
        <v>0.26800000000000002</v>
      </c>
    </row>
    <row r="276" spans="1:17" s="10" customFormat="1" x14ac:dyDescent="0.2">
      <c r="A276" s="137">
        <v>165</v>
      </c>
      <c r="B276" s="138" t="s">
        <v>3</v>
      </c>
      <c r="C276" s="148">
        <v>484</v>
      </c>
      <c r="D276" s="139" t="s">
        <v>24</v>
      </c>
      <c r="E276" s="97" t="str">
        <f>E246</f>
        <v>ООО "КрасКом"</v>
      </c>
      <c r="F276" s="102" t="str">
        <f>F247</f>
        <v>г. Красноярск</v>
      </c>
      <c r="G276" s="148" t="s">
        <v>91</v>
      </c>
      <c r="H276" s="150" t="s">
        <v>208</v>
      </c>
      <c r="I276" s="99">
        <v>0.63</v>
      </c>
      <c r="J276" s="99">
        <v>0.28899999999999998</v>
      </c>
      <c r="K276" s="99">
        <f t="shared" si="60"/>
        <v>0.34100000000000003</v>
      </c>
    </row>
    <row r="277" spans="1:17" s="10" customFormat="1" x14ac:dyDescent="0.2">
      <c r="A277" s="143"/>
      <c r="B277" s="144" t="s">
        <v>3</v>
      </c>
      <c r="C277" s="158">
        <v>484</v>
      </c>
      <c r="D277" s="145" t="s">
        <v>24</v>
      </c>
      <c r="E277" s="100" t="str">
        <f>E247</f>
        <v>ООО "КрасКом"</v>
      </c>
      <c r="F277" s="105" t="str">
        <f>F276</f>
        <v>г. Красноярск</v>
      </c>
      <c r="G277" s="158" t="s">
        <v>91</v>
      </c>
      <c r="H277" s="152"/>
      <c r="I277" s="101">
        <v>0.63</v>
      </c>
      <c r="J277" s="101">
        <v>0.30299999999999999</v>
      </c>
      <c r="K277" s="101">
        <f t="shared" si="60"/>
        <v>0.32700000000000001</v>
      </c>
    </row>
    <row r="278" spans="1:17" s="10" customFormat="1" x14ac:dyDescent="0.2">
      <c r="A278" s="19">
        <v>166</v>
      </c>
      <c r="B278" s="37" t="s">
        <v>3</v>
      </c>
      <c r="C278" s="21">
        <v>722</v>
      </c>
      <c r="D278" s="18" t="s">
        <v>24</v>
      </c>
      <c r="E278" s="19" t="str">
        <f>E105</f>
        <v>ООО "КрасКом"</v>
      </c>
      <c r="F278" s="16" t="str">
        <f>F106</f>
        <v>г. Красноярск</v>
      </c>
      <c r="G278" s="21" t="s">
        <v>91</v>
      </c>
      <c r="H278" s="74" t="s">
        <v>252</v>
      </c>
      <c r="I278" s="64">
        <v>1</v>
      </c>
      <c r="J278" s="19">
        <v>0.49099999999999999</v>
      </c>
      <c r="K278" s="64">
        <f t="shared" si="60"/>
        <v>0.50900000000000001</v>
      </c>
    </row>
    <row r="279" spans="1:17" s="10" customFormat="1" x14ac:dyDescent="0.2">
      <c r="A279" s="49"/>
      <c r="B279" s="238" t="s">
        <v>3</v>
      </c>
      <c r="C279" s="48">
        <v>722</v>
      </c>
      <c r="D279" s="191" t="s">
        <v>24</v>
      </c>
      <c r="E279" s="49" t="str">
        <f>E106</f>
        <v>ООО "КрасКом"</v>
      </c>
      <c r="F279" s="38" t="str">
        <f>F278</f>
        <v>г. Красноярск</v>
      </c>
      <c r="G279" s="48" t="s">
        <v>91</v>
      </c>
      <c r="H279" s="2"/>
      <c r="I279" s="87">
        <v>1</v>
      </c>
      <c r="J279" s="49">
        <v>0.47799999999999998</v>
      </c>
      <c r="K279" s="87">
        <f t="shared" si="60"/>
        <v>0.52200000000000002</v>
      </c>
    </row>
    <row r="280" spans="1:17" s="10" customFormat="1" x14ac:dyDescent="0.2">
      <c r="A280" s="19">
        <v>167</v>
      </c>
      <c r="B280" s="27" t="s">
        <v>3</v>
      </c>
      <c r="C280" s="21">
        <v>733</v>
      </c>
      <c r="D280" s="1" t="s">
        <v>24</v>
      </c>
      <c r="E280" s="19" t="str">
        <f>E107</f>
        <v>ООО "КрасКом"</v>
      </c>
      <c r="F280" s="16" t="str">
        <f>F108</f>
        <v>г. Красноярск</v>
      </c>
      <c r="G280" s="21" t="s">
        <v>91</v>
      </c>
      <c r="H280" s="1" t="s">
        <v>40</v>
      </c>
      <c r="I280" s="66">
        <v>1</v>
      </c>
      <c r="J280" s="185">
        <f>0.432+0.07</f>
        <v>0.502</v>
      </c>
      <c r="K280" s="66">
        <f t="shared" si="60"/>
        <v>0.498</v>
      </c>
    </row>
    <row r="281" spans="1:17" s="10" customFormat="1" x14ac:dyDescent="0.2">
      <c r="A281" s="23"/>
      <c r="B281" s="28" t="s">
        <v>3</v>
      </c>
      <c r="C281" s="26">
        <v>733</v>
      </c>
      <c r="D281" s="3" t="s">
        <v>24</v>
      </c>
      <c r="E281" s="23" t="str">
        <f>E108</f>
        <v>ООО "КрасКом"</v>
      </c>
      <c r="F281" s="17" t="str">
        <f t="shared" ref="F281:F283" si="63">F280</f>
        <v>г. Красноярск</v>
      </c>
      <c r="G281" s="26" t="s">
        <v>91</v>
      </c>
      <c r="H281" s="3"/>
      <c r="I281" s="85">
        <v>1</v>
      </c>
      <c r="J281" s="187">
        <f>0.395+0.07</f>
        <v>0.46500000000000002</v>
      </c>
      <c r="K281" s="85">
        <f t="shared" si="60"/>
        <v>0.53499999999999992</v>
      </c>
    </row>
    <row r="282" spans="1:17" s="10" customFormat="1" x14ac:dyDescent="0.2">
      <c r="A282" s="19">
        <v>168</v>
      </c>
      <c r="B282" s="37" t="s">
        <v>3</v>
      </c>
      <c r="C282" s="21">
        <v>738</v>
      </c>
      <c r="D282" s="1" t="s">
        <v>24</v>
      </c>
      <c r="E282" s="19" t="str">
        <f t="shared" ref="E282:E289" si="64">E280</f>
        <v>ООО "КрасКом"</v>
      </c>
      <c r="F282" s="16" t="str">
        <f t="shared" si="63"/>
        <v>г. Красноярск</v>
      </c>
      <c r="G282" s="21" t="s">
        <v>91</v>
      </c>
      <c r="H282" s="71" t="s">
        <v>247</v>
      </c>
      <c r="I282" s="64">
        <v>0.4</v>
      </c>
      <c r="J282" s="19">
        <v>0.21199999999999999</v>
      </c>
      <c r="K282" s="64">
        <f t="shared" si="60"/>
        <v>0.18800000000000003</v>
      </c>
    </row>
    <row r="283" spans="1:17" s="10" customFormat="1" x14ac:dyDescent="0.2">
      <c r="A283" s="23"/>
      <c r="B283" s="39" t="s">
        <v>3</v>
      </c>
      <c r="C283" s="26">
        <v>738</v>
      </c>
      <c r="D283" s="3" t="s">
        <v>24</v>
      </c>
      <c r="E283" s="23" t="str">
        <f t="shared" si="64"/>
        <v>ООО "КрасКом"</v>
      </c>
      <c r="F283" s="17" t="str">
        <f t="shared" si="63"/>
        <v>г. Красноярск</v>
      </c>
      <c r="G283" s="26" t="s">
        <v>91</v>
      </c>
      <c r="H283" s="82" t="s">
        <v>247</v>
      </c>
      <c r="I283" s="88">
        <v>0.4</v>
      </c>
      <c r="J283" s="23">
        <v>0.248</v>
      </c>
      <c r="K283" s="88">
        <f t="shared" si="60"/>
        <v>0.15200000000000002</v>
      </c>
    </row>
    <row r="284" spans="1:17" s="10" customFormat="1" x14ac:dyDescent="0.2">
      <c r="A284" s="19">
        <v>169</v>
      </c>
      <c r="B284" s="37" t="s">
        <v>3</v>
      </c>
      <c r="C284" s="21">
        <v>744</v>
      </c>
      <c r="D284" s="18" t="s">
        <v>24</v>
      </c>
      <c r="E284" s="19" t="str">
        <f>E248</f>
        <v>ООО "КрасКом"</v>
      </c>
      <c r="F284" s="16" t="str">
        <f>F249</f>
        <v>г. Красноярск</v>
      </c>
      <c r="G284" s="21" t="s">
        <v>91</v>
      </c>
      <c r="H284" s="74" t="s">
        <v>250</v>
      </c>
      <c r="I284" s="64">
        <v>0.63</v>
      </c>
      <c r="J284" s="19">
        <v>0.33400000000000002</v>
      </c>
      <c r="K284" s="64">
        <f t="shared" si="60"/>
        <v>0.29599999999999999</v>
      </c>
    </row>
    <row r="285" spans="1:17" s="10" customFormat="1" x14ac:dyDescent="0.2">
      <c r="A285" s="23"/>
      <c r="B285" s="39" t="s">
        <v>3</v>
      </c>
      <c r="C285" s="26">
        <v>744</v>
      </c>
      <c r="D285" s="14" t="s">
        <v>24</v>
      </c>
      <c r="E285" s="23" t="str">
        <f>E249</f>
        <v>ООО "КрасКом"</v>
      </c>
      <c r="F285" s="17" t="str">
        <f t="shared" ref="F285:F289" si="65">F284</f>
        <v>г. Красноярск</v>
      </c>
      <c r="G285" s="26" t="s">
        <v>91</v>
      </c>
      <c r="H285" s="75"/>
      <c r="I285" s="88">
        <v>0.63</v>
      </c>
      <c r="J285" s="23">
        <v>0.34599999999999997</v>
      </c>
      <c r="K285" s="88">
        <f t="shared" si="60"/>
        <v>0.28400000000000003</v>
      </c>
    </row>
    <row r="286" spans="1:17" s="10" customFormat="1" x14ac:dyDescent="0.2">
      <c r="A286" s="19">
        <v>170</v>
      </c>
      <c r="B286" s="37" t="s">
        <v>3</v>
      </c>
      <c r="C286" s="21">
        <v>746</v>
      </c>
      <c r="D286" s="18" t="s">
        <v>24</v>
      </c>
      <c r="E286" s="19" t="str">
        <f t="shared" si="64"/>
        <v>ООО "КрасКом"</v>
      </c>
      <c r="F286" s="16" t="str">
        <f t="shared" si="65"/>
        <v>г. Красноярск</v>
      </c>
      <c r="G286" s="21" t="s">
        <v>91</v>
      </c>
      <c r="H286" s="74" t="s">
        <v>251</v>
      </c>
      <c r="I286" s="64">
        <v>1</v>
      </c>
      <c r="J286" s="19">
        <v>0.48199999999999998</v>
      </c>
      <c r="K286" s="64">
        <f t="shared" si="60"/>
        <v>0.51800000000000002</v>
      </c>
    </row>
    <row r="287" spans="1:17" s="10" customFormat="1" x14ac:dyDescent="0.2">
      <c r="A287" s="23"/>
      <c r="B287" s="39" t="s">
        <v>3</v>
      </c>
      <c r="C287" s="26">
        <v>746</v>
      </c>
      <c r="D287" s="14" t="s">
        <v>24</v>
      </c>
      <c r="E287" s="23" t="str">
        <f t="shared" si="64"/>
        <v>ООО "КрасКом"</v>
      </c>
      <c r="F287" s="17" t="str">
        <f t="shared" si="65"/>
        <v>г. Красноярск</v>
      </c>
      <c r="G287" s="26" t="s">
        <v>91</v>
      </c>
      <c r="H287" s="75"/>
      <c r="I287" s="88">
        <v>1</v>
      </c>
      <c r="J287" s="23">
        <v>0.32800000000000001</v>
      </c>
      <c r="K287" s="88">
        <f t="shared" si="60"/>
        <v>0.67199999999999993</v>
      </c>
    </row>
    <row r="288" spans="1:17" s="10" customFormat="1" x14ac:dyDescent="0.2">
      <c r="A288" s="19">
        <v>171</v>
      </c>
      <c r="B288" s="50" t="s">
        <v>3</v>
      </c>
      <c r="C288" s="164">
        <v>774</v>
      </c>
      <c r="D288" s="1" t="s">
        <v>24</v>
      </c>
      <c r="E288" s="19" t="str">
        <f t="shared" si="64"/>
        <v>ООО "КрасКом"</v>
      </c>
      <c r="F288" s="16" t="str">
        <f t="shared" si="65"/>
        <v>г. Красноярск</v>
      </c>
      <c r="G288" s="21" t="s">
        <v>91</v>
      </c>
      <c r="H288" s="51" t="s">
        <v>43</v>
      </c>
      <c r="I288" s="66">
        <v>0.4</v>
      </c>
      <c r="J288" s="185">
        <v>0.15</v>
      </c>
      <c r="K288" s="66">
        <f t="shared" si="60"/>
        <v>0.25</v>
      </c>
      <c r="L288" s="22"/>
      <c r="M288" s="22"/>
      <c r="N288" s="22"/>
      <c r="O288" s="22"/>
      <c r="P288" s="22"/>
      <c r="Q288" s="22"/>
    </row>
    <row r="289" spans="1:17" s="10" customFormat="1" x14ac:dyDescent="0.2">
      <c r="A289" s="17"/>
      <c r="B289" s="52" t="s">
        <v>3</v>
      </c>
      <c r="C289" s="165">
        <v>774</v>
      </c>
      <c r="D289" s="26" t="s">
        <v>24</v>
      </c>
      <c r="E289" s="23" t="str">
        <f t="shared" si="64"/>
        <v>ООО "КрасКом"</v>
      </c>
      <c r="F289" s="17" t="str">
        <f t="shared" si="65"/>
        <v>г. Красноярск</v>
      </c>
      <c r="G289" s="26" t="s">
        <v>91</v>
      </c>
      <c r="H289" s="53"/>
      <c r="I289" s="85">
        <v>0.4</v>
      </c>
      <c r="J289" s="187">
        <v>0</v>
      </c>
      <c r="K289" s="235">
        <f t="shared" si="60"/>
        <v>0.4</v>
      </c>
      <c r="L289" s="22"/>
      <c r="M289" s="22"/>
      <c r="N289" s="22"/>
      <c r="O289" s="22"/>
      <c r="P289" s="22"/>
      <c r="Q289" s="22"/>
    </row>
    <row r="290" spans="1:17" x14ac:dyDescent="0.2">
      <c r="A290" s="194">
        <v>172</v>
      </c>
      <c r="B290" s="138" t="s">
        <v>3</v>
      </c>
      <c r="C290" s="148">
        <v>890</v>
      </c>
      <c r="D290" s="148" t="s">
        <v>5</v>
      </c>
      <c r="E290" s="97" t="str">
        <f>E149</f>
        <v>ООО "КрасКом"</v>
      </c>
      <c r="F290" s="102" t="str">
        <f>F150</f>
        <v>г. Красноярск</v>
      </c>
      <c r="G290" s="148" t="s">
        <v>91</v>
      </c>
      <c r="H290" s="150" t="s">
        <v>204</v>
      </c>
      <c r="I290" s="99">
        <v>0.4</v>
      </c>
      <c r="J290" s="99">
        <v>0.20699999999999999</v>
      </c>
      <c r="K290" s="224">
        <f t="shared" si="60"/>
        <v>0.19300000000000003</v>
      </c>
      <c r="L290" s="10"/>
      <c r="M290" s="10"/>
      <c r="N290" s="10"/>
      <c r="O290" s="10"/>
      <c r="P290" s="10"/>
      <c r="Q290" s="10"/>
    </row>
    <row r="291" spans="1:17" s="10" customFormat="1" x14ac:dyDescent="0.2">
      <c r="A291" s="196"/>
      <c r="B291" s="144" t="s">
        <v>3</v>
      </c>
      <c r="C291" s="158">
        <v>890</v>
      </c>
      <c r="D291" s="158" t="s">
        <v>5</v>
      </c>
      <c r="E291" s="100" t="str">
        <f>E150</f>
        <v>ООО "КрасКом"</v>
      </c>
      <c r="F291" s="105" t="str">
        <f>F290</f>
        <v>г. Красноярск</v>
      </c>
      <c r="G291" s="158" t="s">
        <v>91</v>
      </c>
      <c r="H291" s="152"/>
      <c r="I291" s="101">
        <v>0.4</v>
      </c>
      <c r="J291" s="101">
        <v>0.19800000000000001</v>
      </c>
      <c r="K291" s="232">
        <f t="shared" si="60"/>
        <v>0.20200000000000001</v>
      </c>
    </row>
    <row r="292" spans="1:17" s="10" customFormat="1" x14ac:dyDescent="0.2">
      <c r="A292" s="49">
        <v>173</v>
      </c>
      <c r="B292" s="41" t="s">
        <v>3</v>
      </c>
      <c r="C292" s="48">
        <v>2020</v>
      </c>
      <c r="D292" s="48" t="s">
        <v>5</v>
      </c>
      <c r="E292" s="49" t="str">
        <f>E223</f>
        <v>ООО "КрасКом"</v>
      </c>
      <c r="F292" s="38" t="str">
        <f>F224</f>
        <v>г. Красноярск</v>
      </c>
      <c r="G292" s="48" t="s">
        <v>91</v>
      </c>
      <c r="H292" s="45" t="s">
        <v>163</v>
      </c>
      <c r="I292" s="87">
        <v>0.4</v>
      </c>
      <c r="J292" s="49">
        <v>0.18</v>
      </c>
      <c r="K292" s="87">
        <f t="shared" si="60"/>
        <v>0.22000000000000003</v>
      </c>
    </row>
    <row r="293" spans="1:17" s="10" customFormat="1" x14ac:dyDescent="0.2">
      <c r="A293" s="30">
        <v>174</v>
      </c>
      <c r="B293" s="31" t="s">
        <v>3</v>
      </c>
      <c r="C293" s="46">
        <v>2025</v>
      </c>
      <c r="D293" s="46" t="s">
        <v>5</v>
      </c>
      <c r="E293" s="30" t="str">
        <f>E169</f>
        <v>ООО "КрасКом"</v>
      </c>
      <c r="F293" s="188" t="str">
        <f>F170</f>
        <v>г. Красноярск</v>
      </c>
      <c r="G293" s="46" t="s">
        <v>91</v>
      </c>
      <c r="H293" s="7" t="s">
        <v>122</v>
      </c>
      <c r="I293" s="62">
        <v>0.4</v>
      </c>
      <c r="J293" s="30">
        <v>0.21299999999999999</v>
      </c>
      <c r="K293" s="62">
        <f t="shared" si="60"/>
        <v>0.18700000000000003</v>
      </c>
      <c r="L293" s="22"/>
      <c r="M293" s="22"/>
      <c r="N293" s="22"/>
      <c r="O293" s="22"/>
      <c r="P293" s="22"/>
      <c r="Q293" s="22"/>
    </row>
    <row r="294" spans="1:17" s="10" customFormat="1" x14ac:dyDescent="0.2">
      <c r="A294" s="19">
        <v>175</v>
      </c>
      <c r="B294" s="37" t="s">
        <v>3</v>
      </c>
      <c r="C294" s="21">
        <v>2046</v>
      </c>
      <c r="D294" s="21" t="s">
        <v>24</v>
      </c>
      <c r="E294" s="19" t="str">
        <f>E170</f>
        <v>ООО "КрасКом"</v>
      </c>
      <c r="F294" s="16" t="str">
        <f>F293</f>
        <v>г. Красноярск</v>
      </c>
      <c r="G294" s="21" t="s">
        <v>91</v>
      </c>
      <c r="H294" s="71" t="s">
        <v>248</v>
      </c>
      <c r="I294" s="64">
        <v>0.63</v>
      </c>
      <c r="J294" s="19">
        <v>0.35199999999999998</v>
      </c>
      <c r="K294" s="64">
        <f t="shared" si="60"/>
        <v>0.27800000000000002</v>
      </c>
    </row>
    <row r="295" spans="1:17" s="10" customFormat="1" x14ac:dyDescent="0.2">
      <c r="A295" s="17"/>
      <c r="B295" s="39" t="s">
        <v>3</v>
      </c>
      <c r="C295" s="26">
        <v>2046</v>
      </c>
      <c r="D295" s="26" t="s">
        <v>24</v>
      </c>
      <c r="E295" s="23" t="str">
        <f>E293</f>
        <v>ООО "КрасКом"</v>
      </c>
      <c r="F295" s="17" t="str">
        <f>F294</f>
        <v>г. Красноярск</v>
      </c>
      <c r="G295" s="26" t="s">
        <v>91</v>
      </c>
      <c r="H295" s="82"/>
      <c r="I295" s="88">
        <v>0.63</v>
      </c>
      <c r="J295" s="23">
        <v>0.41599999999999998</v>
      </c>
      <c r="K295" s="88">
        <f t="shared" si="60"/>
        <v>0.21400000000000002</v>
      </c>
    </row>
    <row r="296" spans="1:17" s="10" customFormat="1" x14ac:dyDescent="0.2">
      <c r="A296" s="38">
        <v>176</v>
      </c>
      <c r="B296" s="41" t="s">
        <v>3</v>
      </c>
      <c r="C296" s="48">
        <v>2064</v>
      </c>
      <c r="D296" s="12" t="s">
        <v>24</v>
      </c>
      <c r="E296" s="49" t="str">
        <f>E294</f>
        <v>ООО "КрасКом"</v>
      </c>
      <c r="F296" s="38" t="str">
        <f>F295</f>
        <v>г. Красноярск</v>
      </c>
      <c r="G296" s="48" t="s">
        <v>91</v>
      </c>
      <c r="H296" s="2" t="s">
        <v>249</v>
      </c>
      <c r="I296" s="87">
        <v>1</v>
      </c>
      <c r="J296" s="49">
        <v>0.46899999999999997</v>
      </c>
      <c r="K296" s="87">
        <f t="shared" si="60"/>
        <v>0.53100000000000003</v>
      </c>
    </row>
    <row r="297" spans="1:17" s="10" customFormat="1" x14ac:dyDescent="0.2">
      <c r="A297" s="38"/>
      <c r="B297" s="41" t="s">
        <v>3</v>
      </c>
      <c r="C297" s="48">
        <v>2064</v>
      </c>
      <c r="D297" s="191"/>
      <c r="E297" s="49" t="str">
        <f>E295</f>
        <v>ООО "КрасКом"</v>
      </c>
      <c r="F297" s="38" t="str">
        <f>F296</f>
        <v>г. Красноярск</v>
      </c>
      <c r="G297" s="48" t="s">
        <v>91</v>
      </c>
      <c r="H297" s="2"/>
      <c r="I297" s="87">
        <v>0.63</v>
      </c>
      <c r="J297" s="49">
        <v>0.32800000000000001</v>
      </c>
      <c r="K297" s="87">
        <f t="shared" si="60"/>
        <v>0.30199999999999999</v>
      </c>
    </row>
    <row r="298" spans="1:17" s="10" customFormat="1" x14ac:dyDescent="0.2">
      <c r="A298" s="30">
        <v>177</v>
      </c>
      <c r="B298" s="31" t="s">
        <v>13</v>
      </c>
      <c r="C298" s="46">
        <v>3017</v>
      </c>
      <c r="D298" s="46" t="s">
        <v>5</v>
      </c>
      <c r="E298" s="30" t="str">
        <f>E251</f>
        <v>ООО "КрасКом"</v>
      </c>
      <c r="F298" s="188" t="str">
        <f>F171</f>
        <v>г. Красноярск</v>
      </c>
      <c r="G298" s="46" t="s">
        <v>91</v>
      </c>
      <c r="H298" s="7" t="s">
        <v>41</v>
      </c>
      <c r="I298" s="215">
        <v>0.63</v>
      </c>
      <c r="J298" s="221">
        <f>0.41+0.015</f>
        <v>0.42499999999999999</v>
      </c>
      <c r="K298" s="215">
        <f t="shared" si="60"/>
        <v>0.20500000000000002</v>
      </c>
    </row>
    <row r="299" spans="1:17" s="10" customFormat="1" x14ac:dyDescent="0.2">
      <c r="A299" s="188">
        <v>178</v>
      </c>
      <c r="B299" s="44" t="s">
        <v>13</v>
      </c>
      <c r="C299" s="46">
        <v>8002</v>
      </c>
      <c r="D299" s="202" t="s">
        <v>5</v>
      </c>
      <c r="E299" s="30" t="str">
        <f>E231</f>
        <v>ООО "КрасКом"</v>
      </c>
      <c r="F299" s="188" t="str">
        <f>F232</f>
        <v>г. Красноярск</v>
      </c>
      <c r="G299" s="46" t="s">
        <v>91</v>
      </c>
      <c r="H299" s="73" t="s">
        <v>253</v>
      </c>
      <c r="I299" s="62">
        <v>0.4</v>
      </c>
      <c r="J299" s="30">
        <v>0.59399999999999997</v>
      </c>
      <c r="K299" s="62">
        <f t="shared" si="60"/>
        <v>-0.19399999999999995</v>
      </c>
    </row>
    <row r="300" spans="1:17" s="10" customFormat="1" x14ac:dyDescent="0.2">
      <c r="A300" s="195">
        <v>179</v>
      </c>
      <c r="B300" s="141" t="s">
        <v>3</v>
      </c>
      <c r="C300" s="149">
        <v>8030</v>
      </c>
      <c r="D300" s="142" t="s">
        <v>5</v>
      </c>
      <c r="E300" s="98" t="str">
        <f>E174</f>
        <v>ООО "КрасКом"</v>
      </c>
      <c r="F300" s="94" t="str">
        <f>F175</f>
        <v>г. Красноярск</v>
      </c>
      <c r="G300" s="149" t="s">
        <v>91</v>
      </c>
      <c r="H300" s="212" t="s">
        <v>204</v>
      </c>
      <c r="I300" s="133">
        <v>0.4</v>
      </c>
      <c r="J300" s="133">
        <v>0.14799999999999999</v>
      </c>
      <c r="K300" s="133">
        <f t="shared" si="60"/>
        <v>0.252</v>
      </c>
    </row>
    <row r="301" spans="1:17" s="10" customFormat="1" x14ac:dyDescent="0.2">
      <c r="A301" s="195"/>
      <c r="B301" s="141" t="s">
        <v>3</v>
      </c>
      <c r="C301" s="149">
        <v>8030</v>
      </c>
      <c r="D301" s="142" t="s">
        <v>5</v>
      </c>
      <c r="E301" s="98" t="str">
        <f>E175</f>
        <v>ООО "КрасКом"</v>
      </c>
      <c r="F301" s="94" t="str">
        <f>F300</f>
        <v>г. Красноярск</v>
      </c>
      <c r="G301" s="149" t="s">
        <v>91</v>
      </c>
      <c r="H301" s="212"/>
      <c r="I301" s="133">
        <v>0.4</v>
      </c>
      <c r="J301" s="133">
        <v>0.154</v>
      </c>
      <c r="K301" s="133">
        <f t="shared" si="60"/>
        <v>0.24600000000000002</v>
      </c>
    </row>
    <row r="302" spans="1:17" s="10" customFormat="1" x14ac:dyDescent="0.2">
      <c r="A302" s="188">
        <v>180</v>
      </c>
      <c r="B302" s="44" t="s">
        <v>3</v>
      </c>
      <c r="C302" s="46">
        <v>8035</v>
      </c>
      <c r="D302" s="202" t="s">
        <v>24</v>
      </c>
      <c r="E302" s="30" t="str">
        <f>E300</f>
        <v>ООО "КрасКом"</v>
      </c>
      <c r="F302" s="188" t="str">
        <f>F301</f>
        <v>г. Красноярск</v>
      </c>
      <c r="G302" s="46" t="s">
        <v>91</v>
      </c>
      <c r="H302" s="73" t="s">
        <v>2</v>
      </c>
      <c r="I302" s="62">
        <v>0.4</v>
      </c>
      <c r="J302" s="30">
        <v>0.312</v>
      </c>
      <c r="K302" s="62">
        <f t="shared" si="60"/>
        <v>8.8000000000000023E-2</v>
      </c>
    </row>
    <row r="303" spans="1:17" s="10" customFormat="1" x14ac:dyDescent="0.2">
      <c r="A303" s="19">
        <v>181</v>
      </c>
      <c r="B303" s="37" t="s">
        <v>3</v>
      </c>
      <c r="C303" s="21">
        <v>8045</v>
      </c>
      <c r="D303" s="1" t="s">
        <v>24</v>
      </c>
      <c r="E303" s="19" t="str">
        <f>E176</f>
        <v>ООО "КрасКом"</v>
      </c>
      <c r="F303" s="16" t="str">
        <f>F177</f>
        <v>г. Красноярск</v>
      </c>
      <c r="G303" s="21" t="s">
        <v>91</v>
      </c>
      <c r="H303" s="71" t="s">
        <v>165</v>
      </c>
      <c r="I303" s="64">
        <v>1</v>
      </c>
      <c r="J303" s="19">
        <f>0.79+0.035</f>
        <v>0.82500000000000007</v>
      </c>
      <c r="K303" s="64">
        <f t="shared" si="60"/>
        <v>0.17499999999999993</v>
      </c>
    </row>
    <row r="304" spans="1:17" s="10" customFormat="1" x14ac:dyDescent="0.2">
      <c r="A304" s="23"/>
      <c r="B304" s="39" t="s">
        <v>3</v>
      </c>
      <c r="C304" s="26">
        <v>8045</v>
      </c>
      <c r="D304" s="3" t="s">
        <v>24</v>
      </c>
      <c r="E304" s="23" t="str">
        <f>E177</f>
        <v>ООО "КрасКом"</v>
      </c>
      <c r="F304" s="17" t="str">
        <f>F303</f>
        <v>г. Красноярск</v>
      </c>
      <c r="G304" s="26" t="s">
        <v>91</v>
      </c>
      <c r="H304" s="82"/>
      <c r="I304" s="88">
        <v>1</v>
      </c>
      <c r="J304" s="23">
        <f>0.768+0.035</f>
        <v>0.80300000000000005</v>
      </c>
      <c r="K304" s="88">
        <f t="shared" si="60"/>
        <v>0.19699999999999995</v>
      </c>
    </row>
    <row r="305" spans="1:11" s="10" customFormat="1" x14ac:dyDescent="0.2">
      <c r="A305" s="19">
        <v>182</v>
      </c>
      <c r="B305" s="27" t="s">
        <v>3</v>
      </c>
      <c r="C305" s="21">
        <v>8092</v>
      </c>
      <c r="D305" s="1" t="s">
        <v>24</v>
      </c>
      <c r="E305" s="19" t="str">
        <f>E178</f>
        <v>ООО "КрасКом"</v>
      </c>
      <c r="F305" s="16" t="str">
        <f>F179</f>
        <v>г. Красноярск</v>
      </c>
      <c r="G305" s="21" t="s">
        <v>91</v>
      </c>
      <c r="H305" s="1" t="s">
        <v>42</v>
      </c>
      <c r="I305" s="66">
        <v>1</v>
      </c>
      <c r="J305" s="185">
        <v>0.33200000000000002</v>
      </c>
      <c r="K305" s="66">
        <f t="shared" si="60"/>
        <v>0.66799999999999993</v>
      </c>
    </row>
    <row r="306" spans="1:11" s="10" customFormat="1" x14ac:dyDescent="0.2">
      <c r="A306" s="23"/>
      <c r="B306" s="28" t="s">
        <v>3</v>
      </c>
      <c r="C306" s="26">
        <v>8092</v>
      </c>
      <c r="D306" s="3" t="s">
        <v>24</v>
      </c>
      <c r="E306" s="23" t="str">
        <f>E179</f>
        <v>ООО "КрасКом"</v>
      </c>
      <c r="F306" s="17" t="str">
        <f>F305</f>
        <v>г. Красноярск</v>
      </c>
      <c r="G306" s="26" t="s">
        <v>91</v>
      </c>
      <c r="H306" s="3"/>
      <c r="I306" s="85">
        <v>1</v>
      </c>
      <c r="J306" s="187">
        <v>0.115</v>
      </c>
      <c r="K306" s="85">
        <f t="shared" si="60"/>
        <v>0.88500000000000001</v>
      </c>
    </row>
    <row r="307" spans="1:11" s="10" customFormat="1" x14ac:dyDescent="0.2">
      <c r="A307" s="49">
        <v>183</v>
      </c>
      <c r="B307" s="41" t="s">
        <v>3</v>
      </c>
      <c r="C307" s="48">
        <v>8101</v>
      </c>
      <c r="D307" s="6" t="s">
        <v>24</v>
      </c>
      <c r="E307" s="49" t="str">
        <f>E305</f>
        <v>ООО "КрасКом"</v>
      </c>
      <c r="F307" s="38" t="str">
        <f>F306</f>
        <v>г. Красноярск</v>
      </c>
      <c r="G307" s="48" t="s">
        <v>91</v>
      </c>
      <c r="H307" s="45" t="s">
        <v>164</v>
      </c>
      <c r="I307" s="87">
        <v>0.4</v>
      </c>
      <c r="J307" s="49">
        <v>0.24399999999999999</v>
      </c>
      <c r="K307" s="87">
        <f t="shared" si="60"/>
        <v>0.15600000000000003</v>
      </c>
    </row>
    <row r="308" spans="1:11" s="10" customFormat="1" x14ac:dyDescent="0.2">
      <c r="A308" s="137">
        <v>184</v>
      </c>
      <c r="B308" s="138" t="s">
        <v>190</v>
      </c>
      <c r="C308" s="148"/>
      <c r="D308" s="148" t="s">
        <v>5</v>
      </c>
      <c r="E308" s="97" t="str">
        <f>E133</f>
        <v>ООО "КрасКом"</v>
      </c>
      <c r="F308" s="102" t="str">
        <f>F134</f>
        <v>г. Красноярск</v>
      </c>
      <c r="G308" s="148" t="s">
        <v>91</v>
      </c>
      <c r="H308" s="208" t="s">
        <v>203</v>
      </c>
      <c r="I308" s="99">
        <v>0.16</v>
      </c>
      <c r="J308" s="99">
        <v>5.1999999999999998E-2</v>
      </c>
      <c r="K308" s="99">
        <f t="shared" si="60"/>
        <v>0.10800000000000001</v>
      </c>
    </row>
    <row r="309" spans="1:11" s="10" customFormat="1" x14ac:dyDescent="0.2">
      <c r="A309" s="143"/>
      <c r="B309" s="144" t="s">
        <v>190</v>
      </c>
      <c r="C309" s="158"/>
      <c r="D309" s="158" t="s">
        <v>5</v>
      </c>
      <c r="E309" s="100" t="str">
        <f>E134</f>
        <v>ООО "КрасКом"</v>
      </c>
      <c r="F309" s="105" t="str">
        <f t="shared" ref="F309:F313" si="66">F308</f>
        <v>г. Красноярск</v>
      </c>
      <c r="G309" s="158" t="s">
        <v>91</v>
      </c>
      <c r="H309" s="210"/>
      <c r="I309" s="101">
        <v>0.16</v>
      </c>
      <c r="J309" s="101">
        <v>6.7000000000000004E-2</v>
      </c>
      <c r="K309" s="101">
        <f t="shared" si="60"/>
        <v>9.2999999999999999E-2</v>
      </c>
    </row>
    <row r="310" spans="1:11" s="10" customFormat="1" x14ac:dyDescent="0.2">
      <c r="A310" s="140">
        <v>185</v>
      </c>
      <c r="B310" s="141" t="s">
        <v>190</v>
      </c>
      <c r="C310" s="149"/>
      <c r="D310" s="142" t="s">
        <v>5</v>
      </c>
      <c r="E310" s="98" t="str">
        <f t="shared" ref="E310:E313" si="67">E308</f>
        <v>ООО "КрасКом"</v>
      </c>
      <c r="F310" s="94" t="str">
        <f t="shared" si="66"/>
        <v>г. Красноярск</v>
      </c>
      <c r="G310" s="149" t="s">
        <v>91</v>
      </c>
      <c r="H310" s="151" t="s">
        <v>203</v>
      </c>
      <c r="I310" s="133">
        <v>0.25</v>
      </c>
      <c r="J310" s="133">
        <v>0.13800000000000001</v>
      </c>
      <c r="K310" s="133">
        <f t="shared" si="60"/>
        <v>0.11199999999999999</v>
      </c>
    </row>
    <row r="311" spans="1:11" s="10" customFormat="1" x14ac:dyDescent="0.2">
      <c r="A311" s="140"/>
      <c r="B311" s="141" t="s">
        <v>190</v>
      </c>
      <c r="C311" s="149"/>
      <c r="D311" s="142" t="s">
        <v>5</v>
      </c>
      <c r="E311" s="98" t="str">
        <f t="shared" si="67"/>
        <v>ООО "КрасКом"</v>
      </c>
      <c r="F311" s="94" t="str">
        <f t="shared" si="66"/>
        <v>г. Красноярск</v>
      </c>
      <c r="G311" s="149" t="s">
        <v>91</v>
      </c>
      <c r="H311" s="151"/>
      <c r="I311" s="133">
        <v>0.25</v>
      </c>
      <c r="J311" s="133">
        <v>0.129</v>
      </c>
      <c r="K311" s="133">
        <f t="shared" si="60"/>
        <v>0.121</v>
      </c>
    </row>
    <row r="312" spans="1:11" s="10" customFormat="1" x14ac:dyDescent="0.2">
      <c r="A312" s="146">
        <v>186</v>
      </c>
      <c r="B312" s="147" t="s">
        <v>179</v>
      </c>
      <c r="C312" s="166"/>
      <c r="D312" s="91" t="s">
        <v>5</v>
      </c>
      <c r="E312" s="92" t="str">
        <f t="shared" si="67"/>
        <v>ООО "КрасКом"</v>
      </c>
      <c r="F312" s="89" t="str">
        <f t="shared" si="66"/>
        <v>г. Красноярск</v>
      </c>
      <c r="G312" s="166" t="s">
        <v>91</v>
      </c>
      <c r="H312" s="180" t="s">
        <v>203</v>
      </c>
      <c r="I312" s="93">
        <v>0.63</v>
      </c>
      <c r="J312" s="93">
        <v>0.25800000000000001</v>
      </c>
      <c r="K312" s="93">
        <f t="shared" si="60"/>
        <v>0.372</v>
      </c>
    </row>
    <row r="313" spans="1:11" s="10" customFormat="1" x14ac:dyDescent="0.2">
      <c r="A313" s="140">
        <v>187</v>
      </c>
      <c r="B313" s="141" t="s">
        <v>190</v>
      </c>
      <c r="C313" s="149"/>
      <c r="D313" s="142" t="s">
        <v>5</v>
      </c>
      <c r="E313" s="98" t="str">
        <f t="shared" si="67"/>
        <v>ООО "КрасКом"</v>
      </c>
      <c r="F313" s="94" t="str">
        <f t="shared" si="66"/>
        <v>г. Красноярск</v>
      </c>
      <c r="G313" s="149" t="s">
        <v>91</v>
      </c>
      <c r="H313" s="151" t="s">
        <v>203</v>
      </c>
      <c r="I313" s="133">
        <v>0.4</v>
      </c>
      <c r="J313" s="133">
        <v>0.16500000000000001</v>
      </c>
      <c r="K313" s="133">
        <f t="shared" si="60"/>
        <v>0.23500000000000001</v>
      </c>
    </row>
    <row r="314" spans="1:11" s="10" customFormat="1" x14ac:dyDescent="0.2">
      <c r="A314" s="102">
        <v>188</v>
      </c>
      <c r="B314" s="103" t="s">
        <v>3</v>
      </c>
      <c r="C314" s="159">
        <v>1</v>
      </c>
      <c r="D314" s="163" t="s">
        <v>5</v>
      </c>
      <c r="E314" s="97" t="s">
        <v>102</v>
      </c>
      <c r="F314" s="102" t="s">
        <v>99</v>
      </c>
      <c r="G314" s="159" t="s">
        <v>92</v>
      </c>
      <c r="H314" s="104" t="s">
        <v>197</v>
      </c>
      <c r="I314" s="99">
        <v>0.63</v>
      </c>
      <c r="J314" s="99">
        <v>0.22700000000000001</v>
      </c>
      <c r="K314" s="224">
        <f t="shared" si="60"/>
        <v>0.40300000000000002</v>
      </c>
    </row>
    <row r="315" spans="1:11" s="10" customFormat="1" x14ac:dyDescent="0.2">
      <c r="A315" s="94"/>
      <c r="B315" s="106" t="s">
        <v>3</v>
      </c>
      <c r="C315" s="160">
        <v>1</v>
      </c>
      <c r="D315" s="200" t="s">
        <v>5</v>
      </c>
      <c r="E315" s="100" t="str">
        <f>E314</f>
        <v>ООО "КрасКом"</v>
      </c>
      <c r="F315" s="94" t="str">
        <f>F314</f>
        <v>г. Красноярск</v>
      </c>
      <c r="G315" s="155" t="s">
        <v>92</v>
      </c>
      <c r="H315" s="107"/>
      <c r="I315" s="133">
        <v>1</v>
      </c>
      <c r="J315" s="133">
        <v>0.46200000000000002</v>
      </c>
      <c r="K315" s="227">
        <f t="shared" si="60"/>
        <v>0.53800000000000003</v>
      </c>
    </row>
    <row r="316" spans="1:11" s="10" customFormat="1" x14ac:dyDescent="0.2">
      <c r="A316" s="97">
        <v>189</v>
      </c>
      <c r="B316" s="103" t="s">
        <v>3</v>
      </c>
      <c r="C316" s="159">
        <v>2</v>
      </c>
      <c r="D316" s="136" t="s">
        <v>24</v>
      </c>
      <c r="E316" s="97" t="str">
        <f>E25</f>
        <v>ООО "КрасКом"</v>
      </c>
      <c r="F316" s="102" t="str">
        <f>F26</f>
        <v>г. Красноярск</v>
      </c>
      <c r="G316" s="159" t="s">
        <v>92</v>
      </c>
      <c r="H316" s="104" t="s">
        <v>197</v>
      </c>
      <c r="I316" s="99">
        <v>0.63</v>
      </c>
      <c r="J316" s="99">
        <v>0.32100000000000001</v>
      </c>
      <c r="K316" s="99">
        <f t="shared" si="60"/>
        <v>0.309</v>
      </c>
    </row>
    <row r="317" spans="1:11" s="10" customFormat="1" x14ac:dyDescent="0.2">
      <c r="A317" s="100"/>
      <c r="B317" s="106" t="s">
        <v>3</v>
      </c>
      <c r="C317" s="160">
        <v>2</v>
      </c>
      <c r="D317" s="135" t="s">
        <v>24</v>
      </c>
      <c r="E317" s="98" t="str">
        <f>E26</f>
        <v>ООО "КрасКом"</v>
      </c>
      <c r="F317" s="105" t="str">
        <f>F316</f>
        <v>г. Красноярск</v>
      </c>
      <c r="G317" s="155" t="s">
        <v>92</v>
      </c>
      <c r="H317" s="107"/>
      <c r="I317" s="101">
        <v>0.63</v>
      </c>
      <c r="J317" s="101">
        <v>0.34699999999999998</v>
      </c>
      <c r="K317" s="101">
        <f t="shared" si="60"/>
        <v>0.28300000000000003</v>
      </c>
    </row>
    <row r="318" spans="1:11" s="10" customFormat="1" x14ac:dyDescent="0.2">
      <c r="A318" s="102">
        <v>190</v>
      </c>
      <c r="B318" s="103" t="s">
        <v>3</v>
      </c>
      <c r="C318" s="159">
        <v>3</v>
      </c>
      <c r="D318" s="163" t="s">
        <v>24</v>
      </c>
      <c r="E318" s="97" t="str">
        <f>E27</f>
        <v>ООО "КрасКом"</v>
      </c>
      <c r="F318" s="102" t="str">
        <f>F28</f>
        <v>г. Красноярск</v>
      </c>
      <c r="G318" s="159" t="s">
        <v>92</v>
      </c>
      <c r="H318" s="104" t="s">
        <v>197</v>
      </c>
      <c r="I318" s="99">
        <v>1.6</v>
      </c>
      <c r="J318" s="99">
        <v>0.97599999999999998</v>
      </c>
      <c r="K318" s="224">
        <f t="shared" si="60"/>
        <v>0.62400000000000011</v>
      </c>
    </row>
    <row r="319" spans="1:11" s="10" customFormat="1" x14ac:dyDescent="0.2">
      <c r="A319" s="105"/>
      <c r="B319" s="106" t="s">
        <v>3</v>
      </c>
      <c r="C319" s="160">
        <v>3</v>
      </c>
      <c r="D319" s="162" t="s">
        <v>24</v>
      </c>
      <c r="E319" s="100" t="str">
        <f>E28</f>
        <v>ООО "КрасКом"</v>
      </c>
      <c r="F319" s="105" t="str">
        <f>F318</f>
        <v>г. Красноярск</v>
      </c>
      <c r="G319" s="160" t="s">
        <v>92</v>
      </c>
      <c r="H319" s="107"/>
      <c r="I319" s="101">
        <v>1.6</v>
      </c>
      <c r="J319" s="101">
        <v>0.83399999999999996</v>
      </c>
      <c r="K319" s="232">
        <f t="shared" si="60"/>
        <v>0.76600000000000013</v>
      </c>
    </row>
    <row r="320" spans="1:11" s="10" customFormat="1" x14ac:dyDescent="0.2">
      <c r="A320" s="16">
        <v>191</v>
      </c>
      <c r="B320" s="37" t="s">
        <v>3</v>
      </c>
      <c r="C320" s="21">
        <v>20</v>
      </c>
      <c r="D320" s="80" t="s">
        <v>24</v>
      </c>
      <c r="E320" s="19" t="str">
        <f>E195</f>
        <v>ООО "КрасКом"</v>
      </c>
      <c r="F320" s="16" t="str">
        <f>F196</f>
        <v>г. Красноярск</v>
      </c>
      <c r="G320" s="21" t="s">
        <v>92</v>
      </c>
      <c r="H320" s="74" t="s">
        <v>310</v>
      </c>
      <c r="I320" s="64">
        <v>0.25</v>
      </c>
      <c r="J320" s="19">
        <v>5.3999999999999999E-2</v>
      </c>
      <c r="K320" s="226">
        <f t="shared" si="60"/>
        <v>0.19600000000000001</v>
      </c>
    </row>
    <row r="321" spans="1:17" s="10" customFormat="1" x14ac:dyDescent="0.2">
      <c r="A321" s="17"/>
      <c r="B321" s="39" t="s">
        <v>3</v>
      </c>
      <c r="C321" s="26">
        <v>20</v>
      </c>
      <c r="D321" s="13" t="s">
        <v>24</v>
      </c>
      <c r="E321" s="23" t="str">
        <f>E196</f>
        <v>ООО "КрасКом"</v>
      </c>
      <c r="F321" s="17" t="str">
        <f>F320</f>
        <v>г. Красноярск</v>
      </c>
      <c r="G321" s="26" t="s">
        <v>92</v>
      </c>
      <c r="H321" s="75"/>
      <c r="I321" s="88">
        <v>0.25</v>
      </c>
      <c r="J321" s="23">
        <v>1.9E-2</v>
      </c>
      <c r="K321" s="233">
        <f t="shared" si="60"/>
        <v>0.23100000000000001</v>
      </c>
    </row>
    <row r="322" spans="1:17" s="10" customFormat="1" x14ac:dyDescent="0.2">
      <c r="A322" s="19">
        <v>192</v>
      </c>
      <c r="B322" s="37" t="s">
        <v>3</v>
      </c>
      <c r="C322" s="21">
        <v>25</v>
      </c>
      <c r="D322" s="21" t="s">
        <v>24</v>
      </c>
      <c r="E322" s="19" t="str">
        <f>E256</f>
        <v>ООО "КрасКом"</v>
      </c>
      <c r="F322" s="16" t="str">
        <f>F257</f>
        <v>г. Красноярск</v>
      </c>
      <c r="G322" s="21" t="s">
        <v>92</v>
      </c>
      <c r="H322" s="1" t="s">
        <v>254</v>
      </c>
      <c r="I322" s="64">
        <v>1</v>
      </c>
      <c r="J322" s="19">
        <v>0.443</v>
      </c>
      <c r="K322" s="226">
        <f t="shared" si="60"/>
        <v>0.55699999999999994</v>
      </c>
    </row>
    <row r="323" spans="1:17" s="10" customFormat="1" x14ac:dyDescent="0.2">
      <c r="A323" s="23"/>
      <c r="B323" s="41" t="s">
        <v>3</v>
      </c>
      <c r="C323" s="48">
        <v>25</v>
      </c>
      <c r="D323" s="48" t="s">
        <v>24</v>
      </c>
      <c r="E323" s="49" t="str">
        <f>E257</f>
        <v>ООО "КрасКом"</v>
      </c>
      <c r="F323" s="38" t="str">
        <f>F322</f>
        <v>г. Красноярск</v>
      </c>
      <c r="G323" s="48" t="s">
        <v>92</v>
      </c>
      <c r="H323" s="11"/>
      <c r="I323" s="87">
        <v>1</v>
      </c>
      <c r="J323" s="49">
        <v>0.39900000000000002</v>
      </c>
      <c r="K323" s="225">
        <f t="shared" si="60"/>
        <v>0.60099999999999998</v>
      </c>
    </row>
    <row r="324" spans="1:17" s="10" customFormat="1" x14ac:dyDescent="0.2">
      <c r="A324" s="115">
        <v>193</v>
      </c>
      <c r="B324" s="123" t="s">
        <v>3</v>
      </c>
      <c r="C324" s="173">
        <v>28</v>
      </c>
      <c r="D324" s="173" t="s">
        <v>24</v>
      </c>
      <c r="E324" s="115" t="str">
        <f>E137</f>
        <v>ООО "КрасКом"</v>
      </c>
      <c r="F324" s="122" t="str">
        <f>F138</f>
        <v>г. Красноярск</v>
      </c>
      <c r="G324" s="182" t="s">
        <v>92</v>
      </c>
      <c r="H324" s="206" t="s">
        <v>171</v>
      </c>
      <c r="I324" s="117">
        <v>1.6</v>
      </c>
      <c r="J324" s="117">
        <v>0.71399999999999997</v>
      </c>
      <c r="K324" s="228">
        <f t="shared" si="60"/>
        <v>0.88600000000000012</v>
      </c>
    </row>
    <row r="325" spans="1:17" s="10" customFormat="1" x14ac:dyDescent="0.2">
      <c r="A325" s="119"/>
      <c r="B325" s="127" t="s">
        <v>3</v>
      </c>
      <c r="C325" s="174">
        <v>28</v>
      </c>
      <c r="D325" s="172" t="s">
        <v>24</v>
      </c>
      <c r="E325" s="116" t="str">
        <f>E138</f>
        <v>ООО "КрасКом"</v>
      </c>
      <c r="F325" s="113" t="str">
        <f>F324</f>
        <v>г. Красноярск</v>
      </c>
      <c r="G325" s="205" t="s">
        <v>92</v>
      </c>
      <c r="H325" s="211"/>
      <c r="I325" s="219">
        <v>1.6</v>
      </c>
      <c r="J325" s="219">
        <v>0.48599999999999999</v>
      </c>
      <c r="K325" s="229">
        <f t="shared" si="60"/>
        <v>1.1140000000000001</v>
      </c>
    </row>
    <row r="326" spans="1:17" s="10" customFormat="1" x14ac:dyDescent="0.2">
      <c r="A326" s="16">
        <v>194</v>
      </c>
      <c r="B326" s="37" t="s">
        <v>3</v>
      </c>
      <c r="C326" s="21">
        <v>50</v>
      </c>
      <c r="D326" s="1" t="s">
        <v>24</v>
      </c>
      <c r="E326" s="19" t="str">
        <f>E237</f>
        <v>ООО "КрасКом"</v>
      </c>
      <c r="F326" s="16" t="str">
        <f>F238</f>
        <v>г. Красноярск</v>
      </c>
      <c r="G326" s="21" t="s">
        <v>92</v>
      </c>
      <c r="H326" s="71" t="s">
        <v>44</v>
      </c>
      <c r="I326" s="66">
        <v>0.4</v>
      </c>
      <c r="J326" s="185">
        <v>7.5999999999999998E-2</v>
      </c>
      <c r="K326" s="63">
        <f t="shared" ref="K326:K389" si="68">I326-J326</f>
        <v>0.32400000000000001</v>
      </c>
    </row>
    <row r="327" spans="1:17" s="10" customFormat="1" x14ac:dyDescent="0.2">
      <c r="A327" s="23"/>
      <c r="B327" s="39" t="s">
        <v>3</v>
      </c>
      <c r="C327" s="26">
        <v>50</v>
      </c>
      <c r="D327" s="3" t="s">
        <v>24</v>
      </c>
      <c r="E327" s="23" t="str">
        <f>E238</f>
        <v>ООО "КрасКом"</v>
      </c>
      <c r="F327" s="17" t="str">
        <f>F326</f>
        <v>г. Красноярск</v>
      </c>
      <c r="G327" s="26" t="s">
        <v>92</v>
      </c>
      <c r="H327" s="82"/>
      <c r="I327" s="85">
        <v>0.4</v>
      </c>
      <c r="J327" s="187">
        <v>0.104</v>
      </c>
      <c r="K327" s="235">
        <f t="shared" si="68"/>
        <v>0.29600000000000004</v>
      </c>
    </row>
    <row r="328" spans="1:17" s="10" customFormat="1" x14ac:dyDescent="0.2">
      <c r="A328" s="19">
        <v>195</v>
      </c>
      <c r="B328" s="37" t="s">
        <v>3</v>
      </c>
      <c r="C328" s="21">
        <v>51</v>
      </c>
      <c r="D328" s="1" t="s">
        <v>24</v>
      </c>
      <c r="E328" s="19" t="str">
        <f>E326</f>
        <v>ООО "КрасКом"</v>
      </c>
      <c r="F328" s="16" t="str">
        <f>F327</f>
        <v>г. Красноярск</v>
      </c>
      <c r="G328" s="21" t="s">
        <v>92</v>
      </c>
      <c r="H328" s="71" t="s">
        <v>45</v>
      </c>
      <c r="I328" s="66">
        <v>0.25</v>
      </c>
      <c r="J328" s="185">
        <v>8.2500000000000004E-2</v>
      </c>
      <c r="K328" s="63">
        <f t="shared" si="68"/>
        <v>0.16749999999999998</v>
      </c>
    </row>
    <row r="329" spans="1:17" x14ac:dyDescent="0.2">
      <c r="A329" s="17"/>
      <c r="B329" s="39" t="s">
        <v>3</v>
      </c>
      <c r="C329" s="26">
        <v>51</v>
      </c>
      <c r="D329" s="26" t="s">
        <v>24</v>
      </c>
      <c r="E329" s="23" t="str">
        <f>E327</f>
        <v>ООО "КрасКом"</v>
      </c>
      <c r="F329" s="17" t="str">
        <f>F328</f>
        <v>г. Красноярск</v>
      </c>
      <c r="G329" s="26" t="s">
        <v>92</v>
      </c>
      <c r="H329" s="82"/>
      <c r="I329" s="85">
        <v>0.25</v>
      </c>
      <c r="J329" s="187">
        <v>7.7499999999999999E-2</v>
      </c>
      <c r="K329" s="85">
        <f t="shared" si="68"/>
        <v>0.17249999999999999</v>
      </c>
      <c r="L329" s="10"/>
      <c r="M329" s="10"/>
      <c r="N329" s="10"/>
      <c r="O329" s="10"/>
      <c r="P329" s="10"/>
      <c r="Q329" s="10"/>
    </row>
    <row r="330" spans="1:17" s="10" customFormat="1" x14ac:dyDescent="0.2">
      <c r="A330" s="16">
        <v>196</v>
      </c>
      <c r="B330" s="78" t="s">
        <v>3</v>
      </c>
      <c r="C330" s="81">
        <v>54</v>
      </c>
      <c r="D330" s="21" t="s">
        <v>24</v>
      </c>
      <c r="E330" s="19" t="str">
        <f>E328</f>
        <v>ООО "КрасКом"</v>
      </c>
      <c r="F330" s="16" t="str">
        <f>F329</f>
        <v>г. Красноярск</v>
      </c>
      <c r="G330" s="21" t="s">
        <v>92</v>
      </c>
      <c r="H330" s="21" t="s">
        <v>255</v>
      </c>
      <c r="I330" s="64">
        <v>0.63</v>
      </c>
      <c r="J330" s="19">
        <v>0.25800000000000001</v>
      </c>
      <c r="K330" s="64">
        <f t="shared" si="68"/>
        <v>0.372</v>
      </c>
    </row>
    <row r="331" spans="1:17" s="10" customFormat="1" x14ac:dyDescent="0.2">
      <c r="A331" s="17"/>
      <c r="B331" s="79" t="s">
        <v>3</v>
      </c>
      <c r="C331" s="169">
        <v>54</v>
      </c>
      <c r="D331" s="26" t="s">
        <v>24</v>
      </c>
      <c r="E331" s="49" t="str">
        <f>E329</f>
        <v>ООО "КрасКом"</v>
      </c>
      <c r="F331" s="38" t="str">
        <f>F330</f>
        <v>г. Красноярск</v>
      </c>
      <c r="G331" s="26" t="s">
        <v>92</v>
      </c>
      <c r="H331" s="43"/>
      <c r="I331" s="88">
        <v>0.63</v>
      </c>
      <c r="J331" s="23">
        <v>0.23699999999999999</v>
      </c>
      <c r="K331" s="88">
        <f t="shared" si="68"/>
        <v>0.39300000000000002</v>
      </c>
    </row>
    <row r="332" spans="1:17" s="10" customFormat="1" x14ac:dyDescent="0.2">
      <c r="A332" s="19">
        <v>197</v>
      </c>
      <c r="B332" s="37" t="s">
        <v>3</v>
      </c>
      <c r="C332" s="21" t="s">
        <v>288</v>
      </c>
      <c r="D332" s="80" t="s">
        <v>24</v>
      </c>
      <c r="E332" s="19" t="str">
        <f>E194</f>
        <v>ООО "КрасКом"</v>
      </c>
      <c r="F332" s="16" t="str">
        <f>F193</f>
        <v>г. Красноярск</v>
      </c>
      <c r="G332" s="21" t="s">
        <v>92</v>
      </c>
      <c r="H332" s="71" t="s">
        <v>289</v>
      </c>
      <c r="I332" s="64">
        <v>0.63</v>
      </c>
      <c r="J332" s="19">
        <v>0.33400000000000002</v>
      </c>
      <c r="K332" s="64">
        <f t="shared" si="68"/>
        <v>0.29599999999999999</v>
      </c>
    </row>
    <row r="333" spans="1:17" s="10" customFormat="1" x14ac:dyDescent="0.2">
      <c r="A333" s="23"/>
      <c r="B333" s="39" t="s">
        <v>3</v>
      </c>
      <c r="C333" s="26" t="s">
        <v>288</v>
      </c>
      <c r="D333" s="13" t="s">
        <v>24</v>
      </c>
      <c r="E333" s="23" t="str">
        <f>E193</f>
        <v>ООО "КрасКом"</v>
      </c>
      <c r="F333" s="17" t="str">
        <f>F332</f>
        <v>г. Красноярск</v>
      </c>
      <c r="G333" s="26" t="s">
        <v>92</v>
      </c>
      <c r="H333" s="82" t="s">
        <v>289</v>
      </c>
      <c r="I333" s="88">
        <v>0.63</v>
      </c>
      <c r="J333" s="23">
        <v>0.38400000000000001</v>
      </c>
      <c r="K333" s="88">
        <f t="shared" si="68"/>
        <v>0.246</v>
      </c>
    </row>
    <row r="334" spans="1:17" s="10" customFormat="1" x14ac:dyDescent="0.2">
      <c r="A334" s="19">
        <v>198</v>
      </c>
      <c r="B334" s="37" t="s">
        <v>72</v>
      </c>
      <c r="C334" s="21" t="s">
        <v>73</v>
      </c>
      <c r="D334" s="21" t="s">
        <v>24</v>
      </c>
      <c r="E334" s="19" t="str">
        <f>E355</f>
        <v>ООО "КрасКом"</v>
      </c>
      <c r="F334" s="16" t="str">
        <f>F236</f>
        <v>г. Красноярск</v>
      </c>
      <c r="G334" s="21" t="s">
        <v>92</v>
      </c>
      <c r="H334" s="71" t="s">
        <v>74</v>
      </c>
      <c r="I334" s="66">
        <v>0.16</v>
      </c>
      <c r="J334" s="185">
        <v>8.9599999999999999E-2</v>
      </c>
      <c r="K334" s="66">
        <f t="shared" si="68"/>
        <v>7.0400000000000004E-2</v>
      </c>
      <c r="L334" s="22"/>
      <c r="M334" s="22"/>
      <c r="N334" s="22"/>
      <c r="O334" s="22"/>
      <c r="P334" s="22"/>
      <c r="Q334" s="22"/>
    </row>
    <row r="335" spans="1:17" s="10" customFormat="1" x14ac:dyDescent="0.2">
      <c r="A335" s="23"/>
      <c r="B335" s="39" t="s">
        <v>72</v>
      </c>
      <c r="C335" s="26" t="s">
        <v>73</v>
      </c>
      <c r="D335" s="3" t="s">
        <v>24</v>
      </c>
      <c r="E335" s="23" t="str">
        <f>E236</f>
        <v>ООО "КрасКом"</v>
      </c>
      <c r="F335" s="17" t="str">
        <f>F334</f>
        <v>г. Красноярск</v>
      </c>
      <c r="G335" s="26" t="s">
        <v>92</v>
      </c>
      <c r="H335" s="82"/>
      <c r="I335" s="85">
        <v>0.16</v>
      </c>
      <c r="J335" s="187">
        <v>4.8500000000000001E-2</v>
      </c>
      <c r="K335" s="85">
        <f t="shared" si="68"/>
        <v>0.1115</v>
      </c>
      <c r="L335" s="22"/>
      <c r="M335" s="22"/>
      <c r="N335" s="22"/>
      <c r="O335" s="22"/>
      <c r="P335" s="22"/>
      <c r="Q335" s="22"/>
    </row>
    <row r="336" spans="1:17" s="22" customFormat="1" x14ac:dyDescent="0.2">
      <c r="A336" s="16">
        <v>199</v>
      </c>
      <c r="B336" s="37" t="s">
        <v>3</v>
      </c>
      <c r="C336" s="21">
        <v>65</v>
      </c>
      <c r="D336" s="21" t="s">
        <v>24</v>
      </c>
      <c r="E336" s="19" t="str">
        <f>E56</f>
        <v>ООО "КрасКом"</v>
      </c>
      <c r="F336" s="16" t="str">
        <f>F57</f>
        <v>г. Красноярск</v>
      </c>
      <c r="G336" s="21" t="s">
        <v>92</v>
      </c>
      <c r="H336" s="71" t="s">
        <v>46</v>
      </c>
      <c r="I336" s="217">
        <v>0.25</v>
      </c>
      <c r="J336" s="222">
        <v>8.3000000000000004E-2</v>
      </c>
      <c r="K336" s="66">
        <f t="shared" si="68"/>
        <v>0.16699999999999998</v>
      </c>
    </row>
    <row r="337" spans="1:17" s="22" customFormat="1" x14ac:dyDescent="0.2">
      <c r="A337" s="17"/>
      <c r="B337" s="39" t="s">
        <v>3</v>
      </c>
      <c r="C337" s="26">
        <v>65</v>
      </c>
      <c r="D337" s="26" t="s">
        <v>24</v>
      </c>
      <c r="E337" s="49" t="str">
        <f>E57</f>
        <v>ООО "КрасКом"</v>
      </c>
      <c r="F337" s="38" t="str">
        <f>F336</f>
        <v>г. Красноярск</v>
      </c>
      <c r="G337" s="48" t="s">
        <v>92</v>
      </c>
      <c r="H337" s="45"/>
      <c r="I337" s="220">
        <v>0.25</v>
      </c>
      <c r="J337" s="223">
        <v>7.1999999999999995E-2</v>
      </c>
      <c r="K337" s="83">
        <f t="shared" si="68"/>
        <v>0.17799999999999999</v>
      </c>
    </row>
    <row r="338" spans="1:17" s="10" customFormat="1" x14ac:dyDescent="0.2">
      <c r="A338" s="97">
        <v>200</v>
      </c>
      <c r="B338" s="103" t="s">
        <v>28</v>
      </c>
      <c r="C338" s="159">
        <v>115</v>
      </c>
      <c r="D338" s="163" t="s">
        <v>198</v>
      </c>
      <c r="E338" s="97" t="str">
        <f>E60</f>
        <v>ООО "КрасКом"</v>
      </c>
      <c r="F338" s="102" t="str">
        <f>F61</f>
        <v>г. Красноярск</v>
      </c>
      <c r="G338" s="159" t="s">
        <v>92</v>
      </c>
      <c r="H338" s="104" t="s">
        <v>199</v>
      </c>
      <c r="I338" s="99">
        <v>4</v>
      </c>
      <c r="J338" s="99">
        <v>2.7890000000000001</v>
      </c>
      <c r="K338" s="99">
        <f t="shared" si="68"/>
        <v>1.2109999999999999</v>
      </c>
    </row>
    <row r="339" spans="1:17" s="10" customFormat="1" x14ac:dyDescent="0.2">
      <c r="A339" s="98"/>
      <c r="B339" s="95" t="s">
        <v>28</v>
      </c>
      <c r="C339" s="155">
        <v>115</v>
      </c>
      <c r="D339" s="200" t="s">
        <v>198</v>
      </c>
      <c r="E339" s="98" t="str">
        <f>E61</f>
        <v>ООО "КрасКом"</v>
      </c>
      <c r="F339" s="94" t="str">
        <f>F338</f>
        <v>г. Красноярск</v>
      </c>
      <c r="G339" s="155" t="s">
        <v>92</v>
      </c>
      <c r="H339" s="96"/>
      <c r="I339" s="133">
        <v>4</v>
      </c>
      <c r="J339" s="133">
        <v>2.6509999999999998</v>
      </c>
      <c r="K339" s="133">
        <f t="shared" si="68"/>
        <v>1.3490000000000002</v>
      </c>
    </row>
    <row r="340" spans="1:17" s="10" customFormat="1" x14ac:dyDescent="0.2">
      <c r="A340" s="98"/>
      <c r="B340" s="95" t="s">
        <v>28</v>
      </c>
      <c r="C340" s="155">
        <v>115</v>
      </c>
      <c r="D340" s="200" t="s">
        <v>24</v>
      </c>
      <c r="E340" s="98" t="str">
        <f>E338</f>
        <v>ООО "КрасКом"</v>
      </c>
      <c r="F340" s="94" t="str">
        <f>F339</f>
        <v>г. Красноярск</v>
      </c>
      <c r="G340" s="155" t="s">
        <v>92</v>
      </c>
      <c r="H340" s="96"/>
      <c r="I340" s="133">
        <v>1</v>
      </c>
      <c r="J340" s="133">
        <v>0.54200000000000004</v>
      </c>
      <c r="K340" s="133">
        <f t="shared" si="68"/>
        <v>0.45799999999999996</v>
      </c>
    </row>
    <row r="341" spans="1:17" s="10" customFormat="1" x14ac:dyDescent="0.2">
      <c r="A341" s="98"/>
      <c r="B341" s="95" t="s">
        <v>28</v>
      </c>
      <c r="C341" s="155">
        <v>115</v>
      </c>
      <c r="D341" s="200" t="s">
        <v>24</v>
      </c>
      <c r="E341" s="98" t="str">
        <f>E339</f>
        <v>ООО "КрасКом"</v>
      </c>
      <c r="F341" s="94" t="str">
        <f>F340</f>
        <v>г. Красноярск</v>
      </c>
      <c r="G341" s="155" t="s">
        <v>92</v>
      </c>
      <c r="H341" s="96"/>
      <c r="I341" s="133">
        <v>1</v>
      </c>
      <c r="J341" s="133">
        <v>0.498</v>
      </c>
      <c r="K341" s="133">
        <f t="shared" si="68"/>
        <v>0.502</v>
      </c>
    </row>
    <row r="342" spans="1:17" s="10" customFormat="1" x14ac:dyDescent="0.2">
      <c r="A342" s="98"/>
      <c r="B342" s="95" t="s">
        <v>28</v>
      </c>
      <c r="C342" s="155">
        <v>115</v>
      </c>
      <c r="D342" s="200" t="s">
        <v>24</v>
      </c>
      <c r="E342" s="98" t="str">
        <f>E340</f>
        <v>ООО "КрасКом"</v>
      </c>
      <c r="F342" s="94" t="str">
        <f>F341</f>
        <v>г. Красноярск</v>
      </c>
      <c r="G342" s="155" t="s">
        <v>92</v>
      </c>
      <c r="H342" s="96"/>
      <c r="I342" s="133">
        <v>1</v>
      </c>
      <c r="J342" s="133">
        <v>0.40200000000000002</v>
      </c>
      <c r="K342" s="133">
        <f t="shared" si="68"/>
        <v>0.59799999999999998</v>
      </c>
    </row>
    <row r="343" spans="1:17" x14ac:dyDescent="0.2">
      <c r="A343" s="100"/>
      <c r="B343" s="106" t="s">
        <v>28</v>
      </c>
      <c r="C343" s="160">
        <v>115</v>
      </c>
      <c r="D343" s="162" t="s">
        <v>24</v>
      </c>
      <c r="E343" s="100" t="str">
        <f>E341</f>
        <v>ООО "КрасКом"</v>
      </c>
      <c r="F343" s="105" t="str">
        <f>F342</f>
        <v>г. Красноярск</v>
      </c>
      <c r="G343" s="160" t="s">
        <v>92</v>
      </c>
      <c r="H343" s="107"/>
      <c r="I343" s="101">
        <v>1</v>
      </c>
      <c r="J343" s="101">
        <v>0.48599999999999999</v>
      </c>
      <c r="K343" s="101">
        <f t="shared" si="68"/>
        <v>0.51400000000000001</v>
      </c>
      <c r="L343" s="10"/>
      <c r="M343" s="10"/>
      <c r="N343" s="10"/>
      <c r="O343" s="10"/>
      <c r="P343" s="10"/>
      <c r="Q343" s="10"/>
    </row>
    <row r="344" spans="1:17" s="10" customFormat="1" x14ac:dyDescent="0.2">
      <c r="A344" s="98">
        <v>201</v>
      </c>
      <c r="B344" s="95" t="s">
        <v>28</v>
      </c>
      <c r="C344" s="155">
        <v>127</v>
      </c>
      <c r="D344" s="200" t="s">
        <v>198</v>
      </c>
      <c r="E344" s="97" t="str">
        <f>E197</f>
        <v>ООО "КрасКом"</v>
      </c>
      <c r="F344" s="102" t="str">
        <f>F198</f>
        <v>г. Красноярск</v>
      </c>
      <c r="G344" s="155" t="s">
        <v>92</v>
      </c>
      <c r="H344" s="104" t="s">
        <v>197</v>
      </c>
      <c r="I344" s="99">
        <v>4</v>
      </c>
      <c r="J344" s="99">
        <v>2.2400000000000002</v>
      </c>
      <c r="K344" s="99">
        <f t="shared" si="68"/>
        <v>1.7599999999999998</v>
      </c>
    </row>
    <row r="345" spans="1:17" s="10" customFormat="1" x14ac:dyDescent="0.2">
      <c r="A345" s="98"/>
      <c r="B345" s="95" t="s">
        <v>28</v>
      </c>
      <c r="C345" s="155">
        <v>127</v>
      </c>
      <c r="D345" s="200" t="s">
        <v>198</v>
      </c>
      <c r="E345" s="98" t="str">
        <f>E198</f>
        <v>ООО "КрасКом"</v>
      </c>
      <c r="F345" s="94" t="str">
        <f>F344</f>
        <v>г. Красноярск</v>
      </c>
      <c r="G345" s="160" t="s">
        <v>92</v>
      </c>
      <c r="H345" s="107"/>
      <c r="I345" s="101">
        <v>4</v>
      </c>
      <c r="J345" s="101">
        <v>2.48</v>
      </c>
      <c r="K345" s="101">
        <f t="shared" si="68"/>
        <v>1.52</v>
      </c>
    </row>
    <row r="346" spans="1:17" x14ac:dyDescent="0.2">
      <c r="A346" s="97">
        <v>202</v>
      </c>
      <c r="B346" s="103" t="s">
        <v>28</v>
      </c>
      <c r="C346" s="159">
        <v>179</v>
      </c>
      <c r="D346" s="163" t="s">
        <v>198</v>
      </c>
      <c r="E346" s="97" t="str">
        <f>E10</f>
        <v>ООО "КрасКом"</v>
      </c>
      <c r="F346" s="102" t="str">
        <f>F11</f>
        <v>г. Красноярск</v>
      </c>
      <c r="G346" s="159" t="s">
        <v>92</v>
      </c>
      <c r="H346" s="104" t="s">
        <v>200</v>
      </c>
      <c r="I346" s="99">
        <v>2.5</v>
      </c>
      <c r="J346" s="99">
        <v>1.75</v>
      </c>
      <c r="K346" s="99">
        <f t="shared" si="68"/>
        <v>0.75</v>
      </c>
      <c r="L346" s="10"/>
      <c r="M346" s="10"/>
      <c r="N346" s="10"/>
      <c r="O346" s="10"/>
      <c r="P346" s="10"/>
      <c r="Q346" s="10"/>
    </row>
    <row r="347" spans="1:17" x14ac:dyDescent="0.2">
      <c r="A347" s="100"/>
      <c r="B347" s="106" t="s">
        <v>28</v>
      </c>
      <c r="C347" s="160">
        <v>179</v>
      </c>
      <c r="D347" s="162" t="s">
        <v>198</v>
      </c>
      <c r="E347" s="100" t="str">
        <f>E11</f>
        <v>ООО "КрасКом"</v>
      </c>
      <c r="F347" s="105" t="str">
        <f>F346</f>
        <v>г. Красноярск</v>
      </c>
      <c r="G347" s="160" t="s">
        <v>92</v>
      </c>
      <c r="H347" s="107"/>
      <c r="I347" s="101">
        <v>2.5</v>
      </c>
      <c r="J347" s="101">
        <v>1.8</v>
      </c>
      <c r="K347" s="101">
        <f t="shared" si="68"/>
        <v>0.7</v>
      </c>
      <c r="L347" s="10"/>
      <c r="M347" s="10"/>
      <c r="N347" s="10"/>
      <c r="O347" s="10"/>
      <c r="P347" s="10"/>
      <c r="Q347" s="10"/>
    </row>
    <row r="348" spans="1:17" x14ac:dyDescent="0.2">
      <c r="A348" s="97">
        <v>203</v>
      </c>
      <c r="B348" s="103" t="s">
        <v>28</v>
      </c>
      <c r="C348" s="159">
        <v>191</v>
      </c>
      <c r="D348" s="159" t="s">
        <v>24</v>
      </c>
      <c r="E348" s="102" t="str">
        <f>E347</f>
        <v>ООО "КрасКом"</v>
      </c>
      <c r="F348" s="102" t="str">
        <f>F242</f>
        <v>г. Красноярск</v>
      </c>
      <c r="G348" s="159" t="s">
        <v>92</v>
      </c>
      <c r="H348" s="104" t="s">
        <v>258</v>
      </c>
      <c r="I348" s="218">
        <v>1</v>
      </c>
      <c r="J348" s="97">
        <v>0.56100000000000005</v>
      </c>
      <c r="K348" s="224">
        <f t="shared" si="68"/>
        <v>0.43899999999999995</v>
      </c>
      <c r="L348" s="10"/>
      <c r="M348" s="10"/>
      <c r="N348" s="10"/>
      <c r="O348" s="10"/>
      <c r="P348" s="10"/>
      <c r="Q348" s="10"/>
    </row>
    <row r="349" spans="1:17" x14ac:dyDescent="0.2">
      <c r="A349" s="98"/>
      <c r="B349" s="95" t="s">
        <v>28</v>
      </c>
      <c r="C349" s="155">
        <v>191</v>
      </c>
      <c r="D349" s="155" t="s">
        <v>24</v>
      </c>
      <c r="E349" s="94" t="str">
        <f>E242</f>
        <v>ООО "КрасКом"</v>
      </c>
      <c r="F349" s="94" t="str">
        <f>F348</f>
        <v>г. Красноярск</v>
      </c>
      <c r="G349" s="155" t="s">
        <v>92</v>
      </c>
      <c r="H349" s="96"/>
      <c r="I349" s="216">
        <v>1</v>
      </c>
      <c r="J349" s="98">
        <v>0.435</v>
      </c>
      <c r="K349" s="227">
        <f t="shared" si="68"/>
        <v>0.56499999999999995</v>
      </c>
      <c r="L349" s="10"/>
      <c r="M349" s="10"/>
      <c r="N349" s="10"/>
      <c r="O349" s="10"/>
      <c r="P349" s="10"/>
      <c r="Q349" s="10"/>
    </row>
    <row r="350" spans="1:17" s="22" customFormat="1" x14ac:dyDescent="0.2">
      <c r="A350" s="94"/>
      <c r="B350" s="95" t="s">
        <v>28</v>
      </c>
      <c r="C350" s="155">
        <v>191</v>
      </c>
      <c r="D350" s="155" t="s">
        <v>24</v>
      </c>
      <c r="E350" s="94" t="str">
        <f>E348</f>
        <v>ООО "КрасКом"</v>
      </c>
      <c r="F350" s="94" t="str">
        <f>F349</f>
        <v>г. Красноярск</v>
      </c>
      <c r="G350" s="155" t="s">
        <v>92</v>
      </c>
      <c r="H350" s="96"/>
      <c r="I350" s="216">
        <v>1</v>
      </c>
      <c r="J350" s="98">
        <v>0.39800000000000002</v>
      </c>
      <c r="K350" s="227">
        <f t="shared" si="68"/>
        <v>0.60199999999999998</v>
      </c>
      <c r="L350" s="10"/>
      <c r="M350" s="10"/>
      <c r="N350" s="10"/>
      <c r="O350" s="10"/>
      <c r="P350" s="10"/>
      <c r="Q350" s="10"/>
    </row>
    <row r="351" spans="1:17" s="22" customFormat="1" x14ac:dyDescent="0.2">
      <c r="A351" s="105"/>
      <c r="B351" s="106" t="s">
        <v>28</v>
      </c>
      <c r="C351" s="160">
        <v>191</v>
      </c>
      <c r="D351" s="160" t="s">
        <v>24</v>
      </c>
      <c r="E351" s="105" t="str">
        <f>E349</f>
        <v>ООО "КрасКом"</v>
      </c>
      <c r="F351" s="105" t="str">
        <f>F350</f>
        <v>г. Красноярск</v>
      </c>
      <c r="G351" s="160" t="s">
        <v>92</v>
      </c>
      <c r="H351" s="107"/>
      <c r="I351" s="236">
        <v>1</v>
      </c>
      <c r="J351" s="100">
        <v>0.504</v>
      </c>
      <c r="K351" s="232">
        <f t="shared" si="68"/>
        <v>0.496</v>
      </c>
      <c r="L351" s="10"/>
      <c r="M351" s="10"/>
      <c r="N351" s="10"/>
      <c r="O351" s="10"/>
      <c r="P351" s="10"/>
      <c r="Q351" s="10"/>
    </row>
    <row r="352" spans="1:17" s="10" customFormat="1" x14ac:dyDescent="0.2">
      <c r="A352" s="49">
        <v>204</v>
      </c>
      <c r="B352" s="41" t="s">
        <v>3</v>
      </c>
      <c r="C352" s="48" t="s">
        <v>47</v>
      </c>
      <c r="D352" s="48" t="s">
        <v>24</v>
      </c>
      <c r="E352" s="49" t="str">
        <f>E332</f>
        <v>ООО "КрасКом"</v>
      </c>
      <c r="F352" s="38" t="str">
        <f>F333</f>
        <v>г. Красноярск</v>
      </c>
      <c r="G352" s="48" t="s">
        <v>92</v>
      </c>
      <c r="H352" s="45" t="s">
        <v>48</v>
      </c>
      <c r="I352" s="83">
        <v>0.4</v>
      </c>
      <c r="J352" s="186">
        <v>0.14399999999999999</v>
      </c>
      <c r="K352" s="83">
        <f t="shared" si="68"/>
        <v>0.25600000000000001</v>
      </c>
    </row>
    <row r="353" spans="1:17" s="10" customFormat="1" x14ac:dyDescent="0.2">
      <c r="A353" s="49"/>
      <c r="B353" s="41" t="s">
        <v>3</v>
      </c>
      <c r="C353" s="48" t="s">
        <v>47</v>
      </c>
      <c r="D353" s="48" t="s">
        <v>24</v>
      </c>
      <c r="E353" s="49" t="str">
        <f>E333</f>
        <v>ООО "КрасКом"</v>
      </c>
      <c r="F353" s="38" t="str">
        <f>F352</f>
        <v>г. Красноярск</v>
      </c>
      <c r="G353" s="48" t="s">
        <v>92</v>
      </c>
      <c r="H353" s="45"/>
      <c r="I353" s="83">
        <v>0.4</v>
      </c>
      <c r="J353" s="186">
        <v>0.17599999999999999</v>
      </c>
      <c r="K353" s="83">
        <f t="shared" si="68"/>
        <v>0.22400000000000003</v>
      </c>
    </row>
    <row r="354" spans="1:17" s="10" customFormat="1" x14ac:dyDescent="0.2">
      <c r="A354" s="19">
        <v>205</v>
      </c>
      <c r="B354" s="37" t="s">
        <v>3</v>
      </c>
      <c r="C354" s="21" t="s">
        <v>51</v>
      </c>
      <c r="D354" s="21" t="s">
        <v>24</v>
      </c>
      <c r="E354" s="19" t="str">
        <f>E352</f>
        <v>ООО "КрасКом"</v>
      </c>
      <c r="F354" s="16" t="str">
        <f>F353</f>
        <v>г. Красноярск</v>
      </c>
      <c r="G354" s="21" t="s">
        <v>92</v>
      </c>
      <c r="H354" s="71" t="s">
        <v>52</v>
      </c>
      <c r="I354" s="66">
        <v>0.63</v>
      </c>
      <c r="J354" s="185">
        <v>0.1953</v>
      </c>
      <c r="K354" s="66">
        <f t="shared" si="68"/>
        <v>0.43469999999999998</v>
      </c>
    </row>
    <row r="355" spans="1:17" s="10" customFormat="1" x14ac:dyDescent="0.2">
      <c r="A355" s="23"/>
      <c r="B355" s="39" t="s">
        <v>3</v>
      </c>
      <c r="C355" s="26" t="s">
        <v>51</v>
      </c>
      <c r="D355" s="26" t="s">
        <v>24</v>
      </c>
      <c r="E355" s="23" t="str">
        <f>E353</f>
        <v>ООО "КрасКом"</v>
      </c>
      <c r="F355" s="17" t="str">
        <f>F354</f>
        <v>г. Красноярск</v>
      </c>
      <c r="G355" s="26" t="s">
        <v>92</v>
      </c>
      <c r="H355" s="82"/>
      <c r="I355" s="85">
        <v>0.63</v>
      </c>
      <c r="J355" s="187">
        <v>0.1701</v>
      </c>
      <c r="K355" s="85">
        <f t="shared" si="68"/>
        <v>0.45989999999999998</v>
      </c>
    </row>
    <row r="356" spans="1:17" s="10" customFormat="1" ht="30" x14ac:dyDescent="0.2">
      <c r="A356" s="30">
        <v>206</v>
      </c>
      <c r="B356" s="44" t="s">
        <v>3</v>
      </c>
      <c r="C356" s="46">
        <v>507</v>
      </c>
      <c r="D356" s="7" t="s">
        <v>24</v>
      </c>
      <c r="E356" s="30" t="str">
        <f>E15</f>
        <v>ООО "КрасКом"</v>
      </c>
      <c r="F356" s="188" t="str">
        <f>F16</f>
        <v>г. Красноярск</v>
      </c>
      <c r="G356" s="46" t="s">
        <v>92</v>
      </c>
      <c r="H356" s="181" t="s">
        <v>49</v>
      </c>
      <c r="I356" s="215">
        <v>0.32</v>
      </c>
      <c r="J356" s="221">
        <v>0.14369999999999999</v>
      </c>
      <c r="K356" s="215">
        <f t="shared" si="68"/>
        <v>0.17630000000000001</v>
      </c>
      <c r="L356" s="33"/>
      <c r="M356" s="33"/>
      <c r="N356" s="33"/>
      <c r="O356" s="33"/>
      <c r="P356" s="33"/>
      <c r="Q356" s="33"/>
    </row>
    <row r="357" spans="1:17" s="10" customFormat="1" x14ac:dyDescent="0.2">
      <c r="A357" s="49">
        <v>207</v>
      </c>
      <c r="B357" s="41" t="s">
        <v>3</v>
      </c>
      <c r="C357" s="48">
        <v>508</v>
      </c>
      <c r="D357" s="6" t="s">
        <v>24</v>
      </c>
      <c r="E357" s="49" t="str">
        <f>E16</f>
        <v>ООО "КрасКом"</v>
      </c>
      <c r="F357" s="38" t="str">
        <f>F356</f>
        <v>г. Красноярск</v>
      </c>
      <c r="G357" s="48" t="s">
        <v>92</v>
      </c>
      <c r="H357" s="45" t="s">
        <v>50</v>
      </c>
      <c r="I357" s="83">
        <v>0.4</v>
      </c>
      <c r="J357" s="186">
        <v>8.7999999999999995E-2</v>
      </c>
      <c r="K357" s="83">
        <f t="shared" si="68"/>
        <v>0.31200000000000006</v>
      </c>
    </row>
    <row r="358" spans="1:17" s="10" customFormat="1" x14ac:dyDescent="0.2">
      <c r="A358" s="49"/>
      <c r="B358" s="41" t="s">
        <v>3</v>
      </c>
      <c r="C358" s="48">
        <v>508</v>
      </c>
      <c r="D358" s="6" t="s">
        <v>24</v>
      </c>
      <c r="E358" s="49" t="str">
        <f>E312</f>
        <v>ООО "КрасКом"</v>
      </c>
      <c r="F358" s="38" t="str">
        <f>F313</f>
        <v>г. Красноярск</v>
      </c>
      <c r="G358" s="48" t="s">
        <v>92</v>
      </c>
      <c r="H358" s="45"/>
      <c r="I358" s="83">
        <v>0.63</v>
      </c>
      <c r="J358" s="186">
        <v>0.1134</v>
      </c>
      <c r="K358" s="83">
        <f t="shared" si="68"/>
        <v>0.51659999999999995</v>
      </c>
    </row>
    <row r="359" spans="1:17" s="10" customFormat="1" x14ac:dyDescent="0.2">
      <c r="A359" s="30">
        <v>208</v>
      </c>
      <c r="B359" s="44" t="s">
        <v>3</v>
      </c>
      <c r="C359" s="46">
        <v>521</v>
      </c>
      <c r="D359" s="7" t="s">
        <v>24</v>
      </c>
      <c r="E359" s="30" t="str">
        <f>E356</f>
        <v>ООО "КрасКом"</v>
      </c>
      <c r="F359" s="188" t="str">
        <f>F357</f>
        <v>г. Красноярск</v>
      </c>
      <c r="G359" s="46" t="s">
        <v>92</v>
      </c>
      <c r="H359" s="72" t="s">
        <v>166</v>
      </c>
      <c r="I359" s="62">
        <v>1</v>
      </c>
      <c r="J359" s="30">
        <v>0.498</v>
      </c>
      <c r="K359" s="62">
        <f t="shared" si="68"/>
        <v>0.502</v>
      </c>
      <c r="L359" s="33"/>
      <c r="M359" s="33"/>
      <c r="N359" s="33"/>
      <c r="O359" s="33"/>
      <c r="P359" s="33"/>
      <c r="Q359" s="33"/>
    </row>
    <row r="360" spans="1:17" s="10" customFormat="1" ht="30" x14ac:dyDescent="0.2">
      <c r="A360" s="49">
        <v>209</v>
      </c>
      <c r="B360" s="41" t="s">
        <v>3</v>
      </c>
      <c r="C360" s="48">
        <v>527</v>
      </c>
      <c r="D360" s="6" t="s">
        <v>24</v>
      </c>
      <c r="E360" s="49" t="str">
        <f>E357</f>
        <v>ООО "КрасКом"</v>
      </c>
      <c r="F360" s="38" t="str">
        <f>F359</f>
        <v>г. Красноярск</v>
      </c>
      <c r="G360" s="48" t="s">
        <v>92</v>
      </c>
      <c r="H360" s="239" t="s">
        <v>53</v>
      </c>
      <c r="I360" s="83">
        <v>0.32</v>
      </c>
      <c r="J360" s="186">
        <v>0.14099999999999999</v>
      </c>
      <c r="K360" s="83">
        <f t="shared" si="68"/>
        <v>0.17900000000000002</v>
      </c>
    </row>
    <row r="361" spans="1:17" s="10" customFormat="1" x14ac:dyDescent="0.2">
      <c r="A361" s="23"/>
      <c r="B361" s="39" t="s">
        <v>3</v>
      </c>
      <c r="C361" s="26">
        <v>527</v>
      </c>
      <c r="D361" s="3" t="s">
        <v>24</v>
      </c>
      <c r="E361" s="49" t="str">
        <f>E359</f>
        <v>ООО "КрасКом"</v>
      </c>
      <c r="F361" s="38" t="str">
        <f>F360</f>
        <v>г. Красноярск</v>
      </c>
      <c r="G361" s="48" t="s">
        <v>92</v>
      </c>
      <c r="H361" s="42"/>
      <c r="I361" s="85">
        <v>0.32</v>
      </c>
      <c r="J361" s="187">
        <v>0.157</v>
      </c>
      <c r="K361" s="85">
        <f t="shared" si="68"/>
        <v>0.16300000000000001</v>
      </c>
    </row>
    <row r="362" spans="1:17" s="10" customFormat="1" x14ac:dyDescent="0.2">
      <c r="A362" s="19">
        <v>210</v>
      </c>
      <c r="B362" s="37" t="s">
        <v>3</v>
      </c>
      <c r="C362" s="21">
        <v>535</v>
      </c>
      <c r="D362" s="18" t="s">
        <v>24</v>
      </c>
      <c r="E362" s="19" t="str">
        <f>E63</f>
        <v>ООО "КрасКом"</v>
      </c>
      <c r="F362" s="16" t="str">
        <f>F64</f>
        <v>г. Красноярск</v>
      </c>
      <c r="G362" s="21" t="s">
        <v>92</v>
      </c>
      <c r="H362" s="74" t="s">
        <v>259</v>
      </c>
      <c r="I362" s="64">
        <v>0.4</v>
      </c>
      <c r="J362" s="19">
        <v>0.20399999999999999</v>
      </c>
      <c r="K362" s="64">
        <f t="shared" si="68"/>
        <v>0.19600000000000004</v>
      </c>
    </row>
    <row r="363" spans="1:17" s="10" customFormat="1" x14ac:dyDescent="0.2">
      <c r="A363" s="23"/>
      <c r="B363" s="39" t="s">
        <v>3</v>
      </c>
      <c r="C363" s="26">
        <v>535</v>
      </c>
      <c r="D363" s="14" t="s">
        <v>24</v>
      </c>
      <c r="E363" s="23" t="str">
        <f>E64</f>
        <v>ООО "КрасКом"</v>
      </c>
      <c r="F363" s="17" t="str">
        <f>F362</f>
        <v>г. Красноярск</v>
      </c>
      <c r="G363" s="26" t="s">
        <v>92</v>
      </c>
      <c r="H363" s="75"/>
      <c r="I363" s="88">
        <v>0.4</v>
      </c>
      <c r="J363" s="23">
        <v>0.14799999999999999</v>
      </c>
      <c r="K363" s="88">
        <f t="shared" si="68"/>
        <v>0.252</v>
      </c>
    </row>
    <row r="364" spans="1:17" s="10" customFormat="1" x14ac:dyDescent="0.2">
      <c r="A364" s="19">
        <v>211</v>
      </c>
      <c r="B364" s="37" t="s">
        <v>3</v>
      </c>
      <c r="C364" s="21">
        <v>542</v>
      </c>
      <c r="D364" s="1" t="s">
        <v>24</v>
      </c>
      <c r="E364" s="19" t="str">
        <f>E65</f>
        <v>ООО "КрасКом"</v>
      </c>
      <c r="F364" s="16" t="str">
        <f>F66</f>
        <v>г. Красноярск</v>
      </c>
      <c r="G364" s="21" t="s">
        <v>92</v>
      </c>
      <c r="H364" s="71" t="s">
        <v>54</v>
      </c>
      <c r="I364" s="66">
        <v>0.4</v>
      </c>
      <c r="J364" s="185">
        <v>0.18</v>
      </c>
      <c r="K364" s="66">
        <f t="shared" si="68"/>
        <v>0.22000000000000003</v>
      </c>
    </row>
    <row r="365" spans="1:17" s="10" customFormat="1" x14ac:dyDescent="0.2">
      <c r="A365" s="23"/>
      <c r="B365" s="39" t="s">
        <v>3</v>
      </c>
      <c r="C365" s="26">
        <v>542</v>
      </c>
      <c r="D365" s="3" t="s">
        <v>24</v>
      </c>
      <c r="E365" s="23" t="str">
        <f>E66</f>
        <v>ООО "КрасКом"</v>
      </c>
      <c r="F365" s="17" t="str">
        <f t="shared" ref="F365:F370" si="69">F364</f>
        <v>г. Красноярск</v>
      </c>
      <c r="G365" s="26" t="s">
        <v>92</v>
      </c>
      <c r="H365" s="82"/>
      <c r="I365" s="85">
        <v>0.25</v>
      </c>
      <c r="J365" s="187">
        <v>0.14000000000000001</v>
      </c>
      <c r="K365" s="85">
        <f t="shared" si="68"/>
        <v>0.10999999999999999</v>
      </c>
    </row>
    <row r="366" spans="1:17" s="10" customFormat="1" x14ac:dyDescent="0.2">
      <c r="A366" s="97">
        <v>212</v>
      </c>
      <c r="B366" s="103" t="s">
        <v>3</v>
      </c>
      <c r="C366" s="159">
        <v>574</v>
      </c>
      <c r="D366" s="136" t="s">
        <v>5</v>
      </c>
      <c r="E366" s="97" t="str">
        <f>E364</f>
        <v>ООО "КрасКом"</v>
      </c>
      <c r="F366" s="102" t="str">
        <f t="shared" si="69"/>
        <v>г. Красноярск</v>
      </c>
      <c r="G366" s="159" t="s">
        <v>92</v>
      </c>
      <c r="H366" s="104" t="s">
        <v>199</v>
      </c>
      <c r="I366" s="99">
        <v>0.4</v>
      </c>
      <c r="J366" s="99">
        <v>0.184</v>
      </c>
      <c r="K366" s="99">
        <f t="shared" si="68"/>
        <v>0.21600000000000003</v>
      </c>
    </row>
    <row r="367" spans="1:17" s="10" customFormat="1" x14ac:dyDescent="0.2">
      <c r="A367" s="105"/>
      <c r="B367" s="106" t="s">
        <v>3</v>
      </c>
      <c r="C367" s="160">
        <v>574</v>
      </c>
      <c r="D367" s="135" t="s">
        <v>5</v>
      </c>
      <c r="E367" s="100" t="str">
        <f>E365</f>
        <v>ООО "КрасКом"</v>
      </c>
      <c r="F367" s="105" t="str">
        <f t="shared" si="69"/>
        <v>г. Красноярск</v>
      </c>
      <c r="G367" s="160" t="s">
        <v>92</v>
      </c>
      <c r="H367" s="107"/>
      <c r="I367" s="101">
        <v>0.25</v>
      </c>
      <c r="J367" s="101">
        <v>0.14299999999999999</v>
      </c>
      <c r="K367" s="101">
        <f t="shared" si="68"/>
        <v>0.10700000000000001</v>
      </c>
    </row>
    <row r="368" spans="1:17" s="10" customFormat="1" x14ac:dyDescent="0.2">
      <c r="A368" s="102">
        <v>213</v>
      </c>
      <c r="B368" s="103" t="s">
        <v>3</v>
      </c>
      <c r="C368" s="159">
        <v>575</v>
      </c>
      <c r="D368" s="136" t="s">
        <v>5</v>
      </c>
      <c r="E368" s="97" t="str">
        <f>E366</f>
        <v>ООО "КрасКом"</v>
      </c>
      <c r="F368" s="102" t="str">
        <f t="shared" si="69"/>
        <v>г. Красноярск</v>
      </c>
      <c r="G368" s="159" t="s">
        <v>92</v>
      </c>
      <c r="H368" s="104" t="s">
        <v>199</v>
      </c>
      <c r="I368" s="99">
        <v>0.25</v>
      </c>
      <c r="J368" s="99">
        <v>0.151</v>
      </c>
      <c r="K368" s="99">
        <f t="shared" si="68"/>
        <v>9.9000000000000005E-2</v>
      </c>
    </row>
    <row r="369" spans="1:17" x14ac:dyDescent="0.2">
      <c r="A369" s="105"/>
      <c r="B369" s="106" t="s">
        <v>3</v>
      </c>
      <c r="C369" s="160">
        <v>575</v>
      </c>
      <c r="D369" s="135" t="s">
        <v>5</v>
      </c>
      <c r="E369" s="100" t="str">
        <f>E367</f>
        <v>ООО "КрасКом"</v>
      </c>
      <c r="F369" s="105" t="str">
        <f t="shared" si="69"/>
        <v>г. Красноярск</v>
      </c>
      <c r="G369" s="160" t="s">
        <v>92</v>
      </c>
      <c r="H369" s="107"/>
      <c r="I369" s="101">
        <v>0.25</v>
      </c>
      <c r="J369" s="101">
        <v>0.14899999999999999</v>
      </c>
      <c r="K369" s="101">
        <f t="shared" si="68"/>
        <v>0.10100000000000001</v>
      </c>
      <c r="L369" s="10"/>
      <c r="M369" s="10"/>
      <c r="N369" s="10"/>
      <c r="O369" s="10"/>
      <c r="P369" s="10"/>
      <c r="Q369" s="10"/>
    </row>
    <row r="370" spans="1:17" s="10" customFormat="1" x14ac:dyDescent="0.2">
      <c r="A370" s="188">
        <v>214</v>
      </c>
      <c r="B370" s="44" t="s">
        <v>3</v>
      </c>
      <c r="C370" s="46">
        <v>581</v>
      </c>
      <c r="D370" s="7" t="s">
        <v>24</v>
      </c>
      <c r="E370" s="30" t="str">
        <f>E368</f>
        <v>ООО "КрасКом"</v>
      </c>
      <c r="F370" s="188" t="str">
        <f t="shared" si="69"/>
        <v>г. Красноярск</v>
      </c>
      <c r="G370" s="46" t="s">
        <v>92</v>
      </c>
      <c r="H370" s="72" t="s">
        <v>56</v>
      </c>
      <c r="I370" s="215">
        <v>0.4</v>
      </c>
      <c r="J370" s="221">
        <v>9.1999999999999998E-2</v>
      </c>
      <c r="K370" s="215">
        <f t="shared" si="68"/>
        <v>0.30800000000000005</v>
      </c>
      <c r="L370" s="33"/>
      <c r="M370" s="33"/>
      <c r="N370" s="33"/>
      <c r="O370" s="33"/>
      <c r="P370" s="33"/>
      <c r="Q370" s="33"/>
    </row>
    <row r="371" spans="1:17" s="10" customFormat="1" x14ac:dyDescent="0.2">
      <c r="A371" s="19">
        <v>215</v>
      </c>
      <c r="B371" s="37" t="s">
        <v>3</v>
      </c>
      <c r="C371" s="21">
        <v>594</v>
      </c>
      <c r="D371" s="18" t="s">
        <v>24</v>
      </c>
      <c r="E371" s="19" t="str">
        <f>E67</f>
        <v>ООО "КрасКом"</v>
      </c>
      <c r="F371" s="16" t="str">
        <f>F68</f>
        <v>г. Красноярск</v>
      </c>
      <c r="G371" s="21" t="s">
        <v>92</v>
      </c>
      <c r="H371" s="74" t="s">
        <v>260</v>
      </c>
      <c r="I371" s="64">
        <v>0.4</v>
      </c>
      <c r="J371" s="19">
        <v>0.24399999999999999</v>
      </c>
      <c r="K371" s="64">
        <f t="shared" si="68"/>
        <v>0.15600000000000003</v>
      </c>
    </row>
    <row r="372" spans="1:17" s="10" customFormat="1" x14ac:dyDescent="0.2">
      <c r="A372" s="23"/>
      <c r="B372" s="39" t="s">
        <v>3</v>
      </c>
      <c r="C372" s="26">
        <v>594</v>
      </c>
      <c r="D372" s="14" t="s">
        <v>24</v>
      </c>
      <c r="E372" s="23" t="str">
        <f>E68</f>
        <v>ООО "КрасКом"</v>
      </c>
      <c r="F372" s="17" t="str">
        <f t="shared" ref="F372:F378" si="70">F371</f>
        <v>г. Красноярск</v>
      </c>
      <c r="G372" s="26" t="s">
        <v>92</v>
      </c>
      <c r="H372" s="75"/>
      <c r="I372" s="88">
        <v>0.25</v>
      </c>
      <c r="J372" s="23">
        <v>0.12</v>
      </c>
      <c r="K372" s="88">
        <f t="shared" si="68"/>
        <v>0.13</v>
      </c>
    </row>
    <row r="373" spans="1:17" s="10" customFormat="1" x14ac:dyDescent="0.2">
      <c r="A373" s="19">
        <v>216</v>
      </c>
      <c r="B373" s="37" t="s">
        <v>3</v>
      </c>
      <c r="C373" s="21">
        <v>595</v>
      </c>
      <c r="D373" s="1" t="s">
        <v>24</v>
      </c>
      <c r="E373" s="19" t="str">
        <f t="shared" ref="E373:E378" si="71">E371</f>
        <v>ООО "КрасКом"</v>
      </c>
      <c r="F373" s="16" t="str">
        <f t="shared" si="70"/>
        <v>г. Красноярск</v>
      </c>
      <c r="G373" s="21" t="s">
        <v>92</v>
      </c>
      <c r="H373" s="71" t="s">
        <v>57</v>
      </c>
      <c r="I373" s="66">
        <v>0.4</v>
      </c>
      <c r="J373" s="185">
        <v>0.189</v>
      </c>
      <c r="K373" s="66">
        <f t="shared" si="68"/>
        <v>0.21100000000000002</v>
      </c>
    </row>
    <row r="374" spans="1:17" x14ac:dyDescent="0.2">
      <c r="A374" s="17"/>
      <c r="B374" s="39" t="s">
        <v>3</v>
      </c>
      <c r="C374" s="26">
        <v>595</v>
      </c>
      <c r="D374" s="26" t="s">
        <v>24</v>
      </c>
      <c r="E374" s="23" t="str">
        <f t="shared" si="71"/>
        <v>ООО "КрасКом"</v>
      </c>
      <c r="F374" s="17" t="str">
        <f t="shared" si="70"/>
        <v>г. Красноярск</v>
      </c>
      <c r="G374" s="26" t="s">
        <v>92</v>
      </c>
      <c r="H374" s="82"/>
      <c r="I374" s="85">
        <v>0.4</v>
      </c>
      <c r="J374" s="187">
        <v>0.24099999999999999</v>
      </c>
      <c r="K374" s="235">
        <f t="shared" si="68"/>
        <v>0.15900000000000003</v>
      </c>
      <c r="L374" s="10"/>
      <c r="M374" s="10"/>
      <c r="N374" s="10"/>
      <c r="O374" s="10"/>
      <c r="P374" s="10"/>
      <c r="Q374" s="10"/>
    </row>
    <row r="375" spans="1:17" s="10" customFormat="1" x14ac:dyDescent="0.2">
      <c r="A375" s="16">
        <v>217</v>
      </c>
      <c r="B375" s="37" t="s">
        <v>3</v>
      </c>
      <c r="C375" s="21">
        <v>597</v>
      </c>
      <c r="D375" s="80" t="s">
        <v>24</v>
      </c>
      <c r="E375" s="19" t="str">
        <f t="shared" si="71"/>
        <v>ООО "КрасКом"</v>
      </c>
      <c r="F375" s="16" t="str">
        <f t="shared" si="70"/>
        <v>г. Красноярск</v>
      </c>
      <c r="G375" s="21" t="s">
        <v>92</v>
      </c>
      <c r="H375" s="74" t="s">
        <v>261</v>
      </c>
      <c r="I375" s="64">
        <v>1</v>
      </c>
      <c r="J375" s="19">
        <v>0.77300000000000002</v>
      </c>
      <c r="K375" s="226">
        <f t="shared" si="68"/>
        <v>0.22699999999999998</v>
      </c>
    </row>
    <row r="376" spans="1:17" s="10" customFormat="1" x14ac:dyDescent="0.2">
      <c r="A376" s="17"/>
      <c r="B376" s="39" t="s">
        <v>3</v>
      </c>
      <c r="C376" s="26">
        <v>597</v>
      </c>
      <c r="D376" s="13" t="s">
        <v>24</v>
      </c>
      <c r="E376" s="23" t="str">
        <f t="shared" si="71"/>
        <v>ООО "КрасКом"</v>
      </c>
      <c r="F376" s="17" t="str">
        <f t="shared" si="70"/>
        <v>г. Красноярск</v>
      </c>
      <c r="G376" s="26" t="s">
        <v>92</v>
      </c>
      <c r="H376" s="75"/>
      <c r="I376" s="88">
        <v>1</v>
      </c>
      <c r="J376" s="23">
        <f>0.679+0.045</f>
        <v>0.72400000000000009</v>
      </c>
      <c r="K376" s="233">
        <f t="shared" si="68"/>
        <v>0.27599999999999991</v>
      </c>
    </row>
    <row r="377" spans="1:17" x14ac:dyDescent="0.2">
      <c r="A377" s="102">
        <v>218</v>
      </c>
      <c r="B377" s="103" t="s">
        <v>3</v>
      </c>
      <c r="C377" s="159">
        <v>599</v>
      </c>
      <c r="D377" s="163" t="s">
        <v>5</v>
      </c>
      <c r="E377" s="97" t="str">
        <f t="shared" si="71"/>
        <v>ООО "КрасКом"</v>
      </c>
      <c r="F377" s="102" t="str">
        <f t="shared" si="70"/>
        <v>г. Красноярск</v>
      </c>
      <c r="G377" s="159" t="s">
        <v>92</v>
      </c>
      <c r="H377" s="104" t="s">
        <v>201</v>
      </c>
      <c r="I377" s="99">
        <v>0.63</v>
      </c>
      <c r="J377" s="99">
        <v>0.38400000000000001</v>
      </c>
      <c r="K377" s="224">
        <f t="shared" si="68"/>
        <v>0.246</v>
      </c>
      <c r="L377" s="10"/>
      <c r="M377" s="10"/>
      <c r="N377" s="10"/>
      <c r="O377" s="10"/>
      <c r="P377" s="10"/>
      <c r="Q377" s="10"/>
    </row>
    <row r="378" spans="1:17" x14ac:dyDescent="0.2">
      <c r="A378" s="105"/>
      <c r="B378" s="106" t="s">
        <v>3</v>
      </c>
      <c r="C378" s="160">
        <v>599</v>
      </c>
      <c r="D378" s="135" t="s">
        <v>5</v>
      </c>
      <c r="E378" s="100" t="str">
        <f t="shared" si="71"/>
        <v>ООО "КрасКом"</v>
      </c>
      <c r="F378" s="105" t="str">
        <f t="shared" si="70"/>
        <v>г. Красноярск</v>
      </c>
      <c r="G378" s="160" t="s">
        <v>92</v>
      </c>
      <c r="H378" s="107"/>
      <c r="I378" s="101">
        <v>0.63</v>
      </c>
      <c r="J378" s="101">
        <v>0.40200000000000002</v>
      </c>
      <c r="K378" s="232">
        <f t="shared" si="68"/>
        <v>0.22799999999999998</v>
      </c>
      <c r="L378" s="10"/>
      <c r="M378" s="10"/>
      <c r="N378" s="10"/>
      <c r="O378" s="10"/>
      <c r="P378" s="10"/>
      <c r="Q378" s="10"/>
    </row>
    <row r="379" spans="1:17" s="10" customFormat="1" x14ac:dyDescent="0.2">
      <c r="A379" s="16">
        <v>219</v>
      </c>
      <c r="B379" s="37" t="s">
        <v>3</v>
      </c>
      <c r="C379" s="21">
        <v>911</v>
      </c>
      <c r="D379" s="18" t="s">
        <v>24</v>
      </c>
      <c r="E379" s="19" t="str">
        <f>E291</f>
        <v>ООО "КрасКом"</v>
      </c>
      <c r="F379" s="16" t="str">
        <f>F151</f>
        <v>г. Красноярск</v>
      </c>
      <c r="G379" s="21" t="s">
        <v>92</v>
      </c>
      <c r="H379" s="74" t="s">
        <v>262</v>
      </c>
      <c r="I379" s="64">
        <v>1</v>
      </c>
      <c r="J379" s="19">
        <f>0.678+0.016+0.016</f>
        <v>0.71000000000000008</v>
      </c>
      <c r="K379" s="226">
        <f t="shared" si="68"/>
        <v>0.28999999999999992</v>
      </c>
    </row>
    <row r="380" spans="1:17" s="10" customFormat="1" x14ac:dyDescent="0.2">
      <c r="A380" s="17"/>
      <c r="B380" s="41" t="s">
        <v>3</v>
      </c>
      <c r="C380" s="48">
        <v>911</v>
      </c>
      <c r="D380" s="14" t="s">
        <v>24</v>
      </c>
      <c r="E380" s="49" t="str">
        <f>E151</f>
        <v>ООО "КрасКом"</v>
      </c>
      <c r="F380" s="38" t="str">
        <f t="shared" ref="F380:F398" si="72">F379</f>
        <v>г. Красноярск</v>
      </c>
      <c r="G380" s="26" t="s">
        <v>92</v>
      </c>
      <c r="H380" s="75"/>
      <c r="I380" s="87">
        <v>1</v>
      </c>
      <c r="J380" s="49">
        <v>0.70299999999999996</v>
      </c>
      <c r="K380" s="225">
        <f t="shared" si="68"/>
        <v>0.29700000000000004</v>
      </c>
    </row>
    <row r="381" spans="1:17" s="10" customFormat="1" x14ac:dyDescent="0.2">
      <c r="A381" s="16">
        <v>220</v>
      </c>
      <c r="B381" s="37" t="s">
        <v>3</v>
      </c>
      <c r="C381" s="21">
        <v>912</v>
      </c>
      <c r="D381" s="12" t="s">
        <v>24</v>
      </c>
      <c r="E381" s="19" t="str">
        <f t="shared" ref="E381:E398" si="73">E379</f>
        <v>ООО "КрасКом"</v>
      </c>
      <c r="F381" s="16" t="str">
        <f t="shared" si="72"/>
        <v>г. Красноярск</v>
      </c>
      <c r="G381" s="21" t="s">
        <v>92</v>
      </c>
      <c r="H381" s="74" t="s">
        <v>263</v>
      </c>
      <c r="I381" s="64">
        <v>1</v>
      </c>
      <c r="J381" s="19">
        <v>0.63300000000000001</v>
      </c>
      <c r="K381" s="226">
        <f t="shared" si="68"/>
        <v>0.36699999999999999</v>
      </c>
    </row>
    <row r="382" spans="1:17" s="10" customFormat="1" x14ac:dyDescent="0.2">
      <c r="A382" s="17"/>
      <c r="B382" s="39" t="s">
        <v>3</v>
      </c>
      <c r="C382" s="26">
        <v>912</v>
      </c>
      <c r="D382" s="13" t="s">
        <v>24</v>
      </c>
      <c r="E382" s="49" t="str">
        <f t="shared" si="73"/>
        <v>ООО "КрасКом"</v>
      </c>
      <c r="F382" s="38" t="str">
        <f t="shared" si="72"/>
        <v>г. Красноярск</v>
      </c>
      <c r="G382" s="26" t="s">
        <v>92</v>
      </c>
      <c r="H382" s="75"/>
      <c r="I382" s="87">
        <v>1</v>
      </c>
      <c r="J382" s="49">
        <v>0.60199999999999998</v>
      </c>
      <c r="K382" s="225">
        <f t="shared" si="68"/>
        <v>0.39800000000000002</v>
      </c>
    </row>
    <row r="383" spans="1:17" s="10" customFormat="1" x14ac:dyDescent="0.2">
      <c r="A383" s="38">
        <v>221</v>
      </c>
      <c r="B383" s="41" t="s">
        <v>3</v>
      </c>
      <c r="C383" s="48">
        <v>914</v>
      </c>
      <c r="D383" s="12" t="s">
        <v>24</v>
      </c>
      <c r="E383" s="19" t="str">
        <f t="shared" si="73"/>
        <v>ООО "КрасКом"</v>
      </c>
      <c r="F383" s="16" t="str">
        <f t="shared" si="72"/>
        <v>г. Красноярск</v>
      </c>
      <c r="G383" s="21" t="s">
        <v>92</v>
      </c>
      <c r="H383" s="74" t="s">
        <v>264</v>
      </c>
      <c r="I383" s="64">
        <v>0.63</v>
      </c>
      <c r="J383" s="19">
        <f>0.321+0.014</f>
        <v>0.33500000000000002</v>
      </c>
      <c r="K383" s="226">
        <f t="shared" si="68"/>
        <v>0.29499999999999998</v>
      </c>
    </row>
    <row r="384" spans="1:17" s="10" customFormat="1" x14ac:dyDescent="0.2">
      <c r="A384" s="38"/>
      <c r="B384" s="39" t="s">
        <v>3</v>
      </c>
      <c r="C384" s="26">
        <v>914</v>
      </c>
      <c r="D384" s="13" t="s">
        <v>24</v>
      </c>
      <c r="E384" s="49" t="str">
        <f t="shared" si="73"/>
        <v>ООО "КрасКом"</v>
      </c>
      <c r="F384" s="38" t="str">
        <f t="shared" si="72"/>
        <v>г. Красноярск</v>
      </c>
      <c r="G384" s="26" t="s">
        <v>92</v>
      </c>
      <c r="H384" s="75"/>
      <c r="I384" s="87">
        <v>0.63</v>
      </c>
      <c r="J384" s="49">
        <v>0.4</v>
      </c>
      <c r="K384" s="225">
        <f t="shared" si="68"/>
        <v>0.22999999999999998</v>
      </c>
    </row>
    <row r="385" spans="1:17" s="22" customFormat="1" x14ac:dyDescent="0.2">
      <c r="A385" s="16">
        <v>222</v>
      </c>
      <c r="B385" s="41" t="s">
        <v>3</v>
      </c>
      <c r="C385" s="21">
        <v>915</v>
      </c>
      <c r="D385" s="80" t="s">
        <v>24</v>
      </c>
      <c r="E385" s="19" t="str">
        <f t="shared" si="73"/>
        <v>ООО "КрасКом"</v>
      </c>
      <c r="F385" s="16" t="str">
        <f t="shared" si="72"/>
        <v>г. Красноярск</v>
      </c>
      <c r="G385" s="21" t="s">
        <v>92</v>
      </c>
      <c r="H385" s="74" t="s">
        <v>265</v>
      </c>
      <c r="I385" s="64">
        <v>1</v>
      </c>
      <c r="J385" s="19">
        <v>0.53100000000000003</v>
      </c>
      <c r="K385" s="226">
        <f t="shared" si="68"/>
        <v>0.46899999999999997</v>
      </c>
      <c r="L385" s="10"/>
      <c r="M385" s="10"/>
      <c r="N385" s="10"/>
      <c r="O385" s="10"/>
      <c r="P385" s="10"/>
      <c r="Q385" s="10"/>
    </row>
    <row r="386" spans="1:17" s="22" customFormat="1" x14ac:dyDescent="0.2">
      <c r="A386" s="17"/>
      <c r="B386" s="39" t="s">
        <v>3</v>
      </c>
      <c r="C386" s="26">
        <v>915</v>
      </c>
      <c r="D386" s="13" t="s">
        <v>24</v>
      </c>
      <c r="E386" s="49" t="str">
        <f t="shared" si="73"/>
        <v>ООО "КрасКом"</v>
      </c>
      <c r="F386" s="38" t="str">
        <f t="shared" si="72"/>
        <v>г. Красноярск</v>
      </c>
      <c r="G386" s="26" t="s">
        <v>92</v>
      </c>
      <c r="H386" s="75"/>
      <c r="I386" s="87">
        <v>1</v>
      </c>
      <c r="J386" s="49">
        <v>0.48199999999999998</v>
      </c>
      <c r="K386" s="225">
        <f t="shared" si="68"/>
        <v>0.51800000000000002</v>
      </c>
      <c r="L386" s="10"/>
      <c r="M386" s="10"/>
      <c r="N386" s="10"/>
      <c r="O386" s="10"/>
      <c r="P386" s="10"/>
      <c r="Q386" s="10"/>
    </row>
    <row r="387" spans="1:17" s="10" customFormat="1" x14ac:dyDescent="0.2">
      <c r="A387" s="16">
        <v>223</v>
      </c>
      <c r="B387" s="37" t="s">
        <v>3</v>
      </c>
      <c r="C387" s="21">
        <v>916</v>
      </c>
      <c r="D387" s="80" t="s">
        <v>24</v>
      </c>
      <c r="E387" s="19" t="str">
        <f t="shared" si="73"/>
        <v>ООО "КрасКом"</v>
      </c>
      <c r="F387" s="16" t="str">
        <f t="shared" si="72"/>
        <v>г. Красноярск</v>
      </c>
      <c r="G387" s="21" t="s">
        <v>92</v>
      </c>
      <c r="H387" s="74" t="s">
        <v>266</v>
      </c>
      <c r="I387" s="64">
        <v>1</v>
      </c>
      <c r="J387" s="19">
        <v>0.627</v>
      </c>
      <c r="K387" s="226">
        <f t="shared" si="68"/>
        <v>0.373</v>
      </c>
    </row>
    <row r="388" spans="1:17" s="10" customFormat="1" x14ac:dyDescent="0.2">
      <c r="A388" s="17"/>
      <c r="B388" s="39" t="s">
        <v>3</v>
      </c>
      <c r="C388" s="26">
        <v>916</v>
      </c>
      <c r="D388" s="13" t="s">
        <v>24</v>
      </c>
      <c r="E388" s="23" t="str">
        <f t="shared" si="73"/>
        <v>ООО "КрасКом"</v>
      </c>
      <c r="F388" s="17" t="str">
        <f t="shared" si="72"/>
        <v>г. Красноярск</v>
      </c>
      <c r="G388" s="26" t="s">
        <v>92</v>
      </c>
      <c r="H388" s="75"/>
      <c r="I388" s="88">
        <v>1</v>
      </c>
      <c r="J388" s="23">
        <v>0.54900000000000004</v>
      </c>
      <c r="K388" s="233">
        <f t="shared" si="68"/>
        <v>0.45099999999999996</v>
      </c>
    </row>
    <row r="389" spans="1:17" s="10" customFormat="1" x14ac:dyDescent="0.2">
      <c r="A389" s="16">
        <v>224</v>
      </c>
      <c r="B389" s="37" t="s">
        <v>3</v>
      </c>
      <c r="C389" s="21">
        <v>917</v>
      </c>
      <c r="D389" s="21" t="s">
        <v>24</v>
      </c>
      <c r="E389" s="19" t="str">
        <f t="shared" si="73"/>
        <v>ООО "КрасКом"</v>
      </c>
      <c r="F389" s="16" t="str">
        <f t="shared" si="72"/>
        <v>г. Красноярск</v>
      </c>
      <c r="G389" s="21" t="s">
        <v>92</v>
      </c>
      <c r="H389" s="71" t="s">
        <v>76</v>
      </c>
      <c r="I389" s="66">
        <v>0.63</v>
      </c>
      <c r="J389" s="185">
        <v>0.436</v>
      </c>
      <c r="K389" s="63">
        <f t="shared" si="68"/>
        <v>0.19400000000000001</v>
      </c>
      <c r="L389" s="22"/>
      <c r="M389" s="22"/>
      <c r="N389" s="22"/>
      <c r="O389" s="22"/>
      <c r="P389" s="22"/>
      <c r="Q389" s="22"/>
    </row>
    <row r="390" spans="1:17" s="10" customFormat="1" x14ac:dyDescent="0.2">
      <c r="A390" s="17"/>
      <c r="B390" s="39" t="s">
        <v>3</v>
      </c>
      <c r="C390" s="26">
        <v>917</v>
      </c>
      <c r="D390" s="26" t="s">
        <v>24</v>
      </c>
      <c r="E390" s="23" t="str">
        <f t="shared" si="73"/>
        <v>ООО "КрасКом"</v>
      </c>
      <c r="F390" s="17" t="str">
        <f t="shared" si="72"/>
        <v>г. Красноярск</v>
      </c>
      <c r="G390" s="26" t="s">
        <v>92</v>
      </c>
      <c r="H390" s="82"/>
      <c r="I390" s="85">
        <v>0.63</v>
      </c>
      <c r="J390" s="187">
        <v>0.36699999999999999</v>
      </c>
      <c r="K390" s="235">
        <f t="shared" ref="K390:K453" si="74">I390-J390</f>
        <v>0.26300000000000001</v>
      </c>
      <c r="L390" s="22"/>
      <c r="M390" s="22"/>
      <c r="N390" s="22"/>
      <c r="O390" s="22"/>
      <c r="P390" s="22"/>
      <c r="Q390" s="22"/>
    </row>
    <row r="391" spans="1:17" s="10" customFormat="1" x14ac:dyDescent="0.2">
      <c r="A391" s="16">
        <v>225</v>
      </c>
      <c r="B391" s="37" t="s">
        <v>3</v>
      </c>
      <c r="C391" s="21">
        <v>921</v>
      </c>
      <c r="D391" s="80" t="s">
        <v>24</v>
      </c>
      <c r="E391" s="19" t="str">
        <f t="shared" si="73"/>
        <v>ООО "КрасКом"</v>
      </c>
      <c r="F391" s="16" t="str">
        <f t="shared" si="72"/>
        <v>г. Красноярск</v>
      </c>
      <c r="G391" s="21" t="s">
        <v>92</v>
      </c>
      <c r="H391" s="74" t="s">
        <v>267</v>
      </c>
      <c r="I391" s="64">
        <v>1</v>
      </c>
      <c r="J391" s="19">
        <v>0.443</v>
      </c>
      <c r="K391" s="226">
        <f t="shared" si="74"/>
        <v>0.55699999999999994</v>
      </c>
    </row>
    <row r="392" spans="1:17" s="10" customFormat="1" x14ac:dyDescent="0.2">
      <c r="A392" s="17"/>
      <c r="B392" s="39" t="s">
        <v>3</v>
      </c>
      <c r="C392" s="26">
        <v>921</v>
      </c>
      <c r="D392" s="13" t="s">
        <v>24</v>
      </c>
      <c r="E392" s="23" t="str">
        <f t="shared" si="73"/>
        <v>ООО "КрасКом"</v>
      </c>
      <c r="F392" s="17" t="str">
        <f t="shared" si="72"/>
        <v>г. Красноярск</v>
      </c>
      <c r="G392" s="26" t="s">
        <v>92</v>
      </c>
      <c r="H392" s="75"/>
      <c r="I392" s="88">
        <v>1</v>
      </c>
      <c r="J392" s="23">
        <v>0.38200000000000001</v>
      </c>
      <c r="K392" s="233">
        <f t="shared" si="74"/>
        <v>0.61799999999999999</v>
      </c>
    </row>
    <row r="393" spans="1:17" s="10" customFormat="1" x14ac:dyDescent="0.2">
      <c r="A393" s="16">
        <v>226</v>
      </c>
      <c r="B393" s="37" t="s">
        <v>3</v>
      </c>
      <c r="C393" s="21">
        <v>922</v>
      </c>
      <c r="D393" s="21" t="s">
        <v>24</v>
      </c>
      <c r="E393" s="19" t="str">
        <f t="shared" si="73"/>
        <v>ООО "КрасКом"</v>
      </c>
      <c r="F393" s="16" t="str">
        <f t="shared" si="72"/>
        <v>г. Красноярск</v>
      </c>
      <c r="G393" s="21" t="s">
        <v>92</v>
      </c>
      <c r="H393" s="18" t="s">
        <v>268</v>
      </c>
      <c r="I393" s="64">
        <v>1</v>
      </c>
      <c r="J393" s="19">
        <v>0.495</v>
      </c>
      <c r="K393" s="226">
        <f t="shared" si="74"/>
        <v>0.505</v>
      </c>
    </row>
    <row r="394" spans="1:17" s="10" customFormat="1" x14ac:dyDescent="0.2">
      <c r="A394" s="17"/>
      <c r="B394" s="39" t="s">
        <v>3</v>
      </c>
      <c r="C394" s="26">
        <v>922</v>
      </c>
      <c r="D394" s="26" t="s">
        <v>24</v>
      </c>
      <c r="E394" s="23" t="str">
        <f t="shared" si="73"/>
        <v>ООО "КрасКом"</v>
      </c>
      <c r="F394" s="17" t="str">
        <f t="shared" si="72"/>
        <v>г. Красноярск</v>
      </c>
      <c r="G394" s="26" t="s">
        <v>92</v>
      </c>
      <c r="H394" s="14"/>
      <c r="I394" s="88">
        <v>1</v>
      </c>
      <c r="J394" s="23">
        <f>0.448+0.015</f>
        <v>0.46300000000000002</v>
      </c>
      <c r="K394" s="233">
        <f t="shared" si="74"/>
        <v>0.53699999999999992</v>
      </c>
    </row>
    <row r="395" spans="1:17" s="10" customFormat="1" x14ac:dyDescent="0.2">
      <c r="A395" s="38">
        <v>227</v>
      </c>
      <c r="B395" s="41" t="s">
        <v>3</v>
      </c>
      <c r="C395" s="48">
        <v>923</v>
      </c>
      <c r="D395" s="48" t="s">
        <v>24</v>
      </c>
      <c r="E395" s="49" t="str">
        <f t="shared" si="73"/>
        <v>ООО "КрасКом"</v>
      </c>
      <c r="F395" s="38" t="str">
        <f t="shared" si="72"/>
        <v>г. Красноярск</v>
      </c>
      <c r="G395" s="48" t="s">
        <v>92</v>
      </c>
      <c r="H395" s="45" t="s">
        <v>58</v>
      </c>
      <c r="I395" s="83">
        <v>0.63</v>
      </c>
      <c r="J395" s="186">
        <v>0.28399999999999997</v>
      </c>
      <c r="K395" s="84">
        <f t="shared" si="74"/>
        <v>0.34600000000000003</v>
      </c>
    </row>
    <row r="396" spans="1:17" s="10" customFormat="1" x14ac:dyDescent="0.2">
      <c r="A396" s="38"/>
      <c r="B396" s="41" t="s">
        <v>3</v>
      </c>
      <c r="C396" s="48">
        <v>923</v>
      </c>
      <c r="D396" s="48" t="s">
        <v>24</v>
      </c>
      <c r="E396" s="49" t="str">
        <f t="shared" si="73"/>
        <v>ООО "КрасКом"</v>
      </c>
      <c r="F396" s="38" t="str">
        <f t="shared" si="72"/>
        <v>г. Красноярск</v>
      </c>
      <c r="G396" s="48" t="s">
        <v>92</v>
      </c>
      <c r="H396" s="45"/>
      <c r="I396" s="83">
        <v>0.63</v>
      </c>
      <c r="J396" s="186">
        <v>0.26700000000000002</v>
      </c>
      <c r="K396" s="84">
        <f t="shared" si="74"/>
        <v>0.36299999999999999</v>
      </c>
    </row>
    <row r="397" spans="1:17" s="10" customFormat="1" x14ac:dyDescent="0.2">
      <c r="A397" s="16">
        <v>228</v>
      </c>
      <c r="B397" s="37" t="s">
        <v>3</v>
      </c>
      <c r="C397" s="21">
        <v>932</v>
      </c>
      <c r="D397" s="21" t="s">
        <v>24</v>
      </c>
      <c r="E397" s="19" t="str">
        <f t="shared" si="73"/>
        <v>ООО "КрасКом"</v>
      </c>
      <c r="F397" s="16" t="str">
        <f t="shared" si="72"/>
        <v>г. Красноярск</v>
      </c>
      <c r="G397" s="21" t="s">
        <v>92</v>
      </c>
      <c r="H397" s="1" t="s">
        <v>269</v>
      </c>
      <c r="I397" s="64">
        <v>0.63</v>
      </c>
      <c r="J397" s="19">
        <v>0.23899999999999999</v>
      </c>
      <c r="K397" s="226">
        <f t="shared" si="74"/>
        <v>0.39100000000000001</v>
      </c>
    </row>
    <row r="398" spans="1:17" s="10" customFormat="1" x14ac:dyDescent="0.2">
      <c r="A398" s="23"/>
      <c r="B398" s="57" t="s">
        <v>3</v>
      </c>
      <c r="C398" s="26">
        <v>932</v>
      </c>
      <c r="D398" s="3" t="s">
        <v>24</v>
      </c>
      <c r="E398" s="23" t="str">
        <f t="shared" si="73"/>
        <v>ООО "КрасКом"</v>
      </c>
      <c r="F398" s="17" t="str">
        <f t="shared" si="72"/>
        <v>г. Красноярск</v>
      </c>
      <c r="G398" s="26" t="s">
        <v>92</v>
      </c>
      <c r="H398" s="29" t="s">
        <v>269</v>
      </c>
      <c r="I398" s="88">
        <v>0.63</v>
      </c>
      <c r="J398" s="23">
        <v>0.252</v>
      </c>
      <c r="K398" s="233">
        <f t="shared" si="74"/>
        <v>0.378</v>
      </c>
    </row>
    <row r="399" spans="1:17" s="22" customFormat="1" x14ac:dyDescent="0.2">
      <c r="A399" s="38">
        <v>229</v>
      </c>
      <c r="B399" s="41" t="s">
        <v>3</v>
      </c>
      <c r="C399" s="199" t="s">
        <v>270</v>
      </c>
      <c r="D399" s="6" t="s">
        <v>24</v>
      </c>
      <c r="E399" s="49" t="str">
        <f>E156</f>
        <v>ООО "КрасКом"</v>
      </c>
      <c r="F399" s="38" t="str">
        <f>F157</f>
        <v>г. Красноярск</v>
      </c>
      <c r="G399" s="48" t="s">
        <v>92</v>
      </c>
      <c r="H399" s="6" t="s">
        <v>271</v>
      </c>
      <c r="I399" s="87">
        <v>0.63</v>
      </c>
      <c r="J399" s="49">
        <v>0.41599999999999998</v>
      </c>
      <c r="K399" s="225">
        <f t="shared" si="74"/>
        <v>0.21400000000000002</v>
      </c>
      <c r="L399" s="10"/>
      <c r="M399" s="10"/>
      <c r="N399" s="10"/>
      <c r="O399" s="10"/>
      <c r="P399" s="10"/>
      <c r="Q399" s="10"/>
    </row>
    <row r="400" spans="1:17" s="22" customFormat="1" x14ac:dyDescent="0.2">
      <c r="A400" s="38"/>
      <c r="B400" s="41" t="s">
        <v>3</v>
      </c>
      <c r="C400" s="199" t="s">
        <v>270</v>
      </c>
      <c r="D400" s="6" t="s">
        <v>24</v>
      </c>
      <c r="E400" s="49" t="str">
        <f>E157</f>
        <v>ООО "КрасКом"</v>
      </c>
      <c r="F400" s="38" t="str">
        <f>F399</f>
        <v>г. Красноярск</v>
      </c>
      <c r="G400" s="48" t="s">
        <v>92</v>
      </c>
      <c r="H400" s="40"/>
      <c r="I400" s="87">
        <v>0.63</v>
      </c>
      <c r="J400" s="49">
        <v>0.39700000000000002</v>
      </c>
      <c r="K400" s="225">
        <f t="shared" si="74"/>
        <v>0.23299999999999998</v>
      </c>
      <c r="L400" s="10"/>
      <c r="M400" s="10"/>
      <c r="N400" s="10"/>
      <c r="O400" s="10"/>
      <c r="P400" s="10"/>
      <c r="Q400" s="10"/>
    </row>
    <row r="401" spans="1:17" s="22" customFormat="1" ht="30" x14ac:dyDescent="0.2">
      <c r="A401" s="19">
        <v>230</v>
      </c>
      <c r="B401" s="37" t="s">
        <v>3</v>
      </c>
      <c r="C401" s="21">
        <v>946</v>
      </c>
      <c r="D401" s="21" t="s">
        <v>24</v>
      </c>
      <c r="E401" s="19" t="str">
        <f>E399</f>
        <v>ООО "КрасКом"</v>
      </c>
      <c r="F401" s="16" t="str">
        <f>F400</f>
        <v>г. Красноярск</v>
      </c>
      <c r="G401" s="21" t="s">
        <v>92</v>
      </c>
      <c r="H401" s="51" t="s">
        <v>55</v>
      </c>
      <c r="I401" s="66">
        <v>0.63</v>
      </c>
      <c r="J401" s="185">
        <v>0.252</v>
      </c>
      <c r="K401" s="63">
        <f t="shared" si="74"/>
        <v>0.378</v>
      </c>
    </row>
    <row r="402" spans="1:17" s="22" customFormat="1" x14ac:dyDescent="0.2">
      <c r="A402" s="23"/>
      <c r="B402" s="39" t="s">
        <v>3</v>
      </c>
      <c r="C402" s="26">
        <v>946</v>
      </c>
      <c r="D402" s="26" t="s">
        <v>24</v>
      </c>
      <c r="E402" s="23" t="str">
        <f>E400</f>
        <v>ООО "КрасКом"</v>
      </c>
      <c r="F402" s="17" t="str">
        <f>F401</f>
        <v>г. Красноярск</v>
      </c>
      <c r="G402" s="26" t="s">
        <v>92</v>
      </c>
      <c r="H402" s="53"/>
      <c r="I402" s="85">
        <v>0.63</v>
      </c>
      <c r="J402" s="187">
        <v>0.32500000000000001</v>
      </c>
      <c r="K402" s="235">
        <f t="shared" si="74"/>
        <v>0.30499999999999999</v>
      </c>
    </row>
    <row r="403" spans="1:17" s="22" customFormat="1" x14ac:dyDescent="0.2">
      <c r="A403" s="49">
        <v>231</v>
      </c>
      <c r="B403" s="41" t="s">
        <v>3</v>
      </c>
      <c r="C403" s="48">
        <v>958</v>
      </c>
      <c r="D403" s="48" t="s">
        <v>24</v>
      </c>
      <c r="E403" s="49" t="str">
        <f>E159</f>
        <v>ООО "КрасКом"</v>
      </c>
      <c r="F403" s="38" t="str">
        <f>F160</f>
        <v>г. Красноярск</v>
      </c>
      <c r="G403" s="48" t="s">
        <v>92</v>
      </c>
      <c r="H403" s="45" t="s">
        <v>59</v>
      </c>
      <c r="I403" s="83">
        <v>1</v>
      </c>
      <c r="J403" s="186">
        <v>0.67500000000000004</v>
      </c>
      <c r="K403" s="84">
        <f t="shared" si="74"/>
        <v>0.32499999999999996</v>
      </c>
      <c r="L403" s="10"/>
      <c r="M403" s="10"/>
      <c r="N403" s="10"/>
      <c r="O403" s="10"/>
      <c r="P403" s="10"/>
      <c r="Q403" s="10"/>
    </row>
    <row r="404" spans="1:17" s="22" customFormat="1" x14ac:dyDescent="0.2">
      <c r="A404" s="38"/>
      <c r="B404" s="41" t="s">
        <v>3</v>
      </c>
      <c r="C404" s="48">
        <v>958</v>
      </c>
      <c r="D404" s="6" t="s">
        <v>24</v>
      </c>
      <c r="E404" s="49" t="str">
        <f>E160</f>
        <v>ООО "КрасКом"</v>
      </c>
      <c r="F404" s="38" t="str">
        <f t="shared" ref="F404:F422" si="75">F403</f>
        <v>г. Красноярск</v>
      </c>
      <c r="G404" s="48" t="s">
        <v>92</v>
      </c>
      <c r="H404" s="45"/>
      <c r="I404" s="83">
        <v>1</v>
      </c>
      <c r="J404" s="186">
        <v>0.63900000000000001</v>
      </c>
      <c r="K404" s="84">
        <f t="shared" si="74"/>
        <v>0.36099999999999999</v>
      </c>
      <c r="L404" s="10"/>
      <c r="M404" s="10"/>
      <c r="N404" s="10"/>
      <c r="O404" s="10"/>
      <c r="P404" s="10"/>
      <c r="Q404" s="10"/>
    </row>
    <row r="405" spans="1:17" s="22" customFormat="1" x14ac:dyDescent="0.2">
      <c r="A405" s="16">
        <v>232</v>
      </c>
      <c r="B405" s="37" t="s">
        <v>3</v>
      </c>
      <c r="C405" s="21">
        <v>959</v>
      </c>
      <c r="D405" s="18" t="s">
        <v>24</v>
      </c>
      <c r="E405" s="19" t="str">
        <f t="shared" ref="E405:E422" si="76">E403</f>
        <v>ООО "КрасКом"</v>
      </c>
      <c r="F405" s="16" t="str">
        <f t="shared" si="75"/>
        <v>г. Красноярск</v>
      </c>
      <c r="G405" s="21" t="s">
        <v>92</v>
      </c>
      <c r="H405" s="74" t="s">
        <v>272</v>
      </c>
      <c r="I405" s="64">
        <v>1</v>
      </c>
      <c r="J405" s="19">
        <f>0.531+0.02</f>
        <v>0.55100000000000005</v>
      </c>
      <c r="K405" s="226">
        <f t="shared" si="74"/>
        <v>0.44899999999999995</v>
      </c>
      <c r="L405" s="10"/>
      <c r="M405" s="10"/>
      <c r="N405" s="10"/>
      <c r="O405" s="10"/>
      <c r="P405" s="10"/>
      <c r="Q405" s="10"/>
    </row>
    <row r="406" spans="1:17" s="22" customFormat="1" x14ac:dyDescent="0.2">
      <c r="A406" s="23"/>
      <c r="B406" s="39" t="s">
        <v>3</v>
      </c>
      <c r="C406" s="26">
        <v>959</v>
      </c>
      <c r="D406" s="14" t="s">
        <v>24</v>
      </c>
      <c r="E406" s="23" t="str">
        <f t="shared" si="76"/>
        <v>ООО "КрасКом"</v>
      </c>
      <c r="F406" s="17" t="str">
        <f t="shared" si="75"/>
        <v>г. Красноярск</v>
      </c>
      <c r="G406" s="26" t="s">
        <v>92</v>
      </c>
      <c r="H406" s="75"/>
      <c r="I406" s="88">
        <v>1</v>
      </c>
      <c r="J406" s="23">
        <v>0.55200000000000005</v>
      </c>
      <c r="K406" s="233">
        <f t="shared" si="74"/>
        <v>0.44799999999999995</v>
      </c>
      <c r="L406" s="10"/>
      <c r="M406" s="10"/>
      <c r="N406" s="10"/>
      <c r="O406" s="10"/>
      <c r="P406" s="10"/>
      <c r="Q406" s="10"/>
    </row>
    <row r="407" spans="1:17" s="22" customFormat="1" x14ac:dyDescent="0.2">
      <c r="A407" s="49">
        <v>233</v>
      </c>
      <c r="B407" s="41" t="s">
        <v>3</v>
      </c>
      <c r="C407" s="48">
        <v>961</v>
      </c>
      <c r="D407" s="6" t="s">
        <v>24</v>
      </c>
      <c r="E407" s="49" t="str">
        <f t="shared" si="76"/>
        <v>ООО "КрасКом"</v>
      </c>
      <c r="F407" s="38" t="str">
        <f t="shared" si="75"/>
        <v>г. Красноярск</v>
      </c>
      <c r="G407" s="48" t="s">
        <v>92</v>
      </c>
      <c r="H407" s="45" t="s">
        <v>60</v>
      </c>
      <c r="I407" s="83">
        <v>0.63</v>
      </c>
      <c r="J407" s="186">
        <v>0.37140000000000001</v>
      </c>
      <c r="K407" s="84">
        <f t="shared" si="74"/>
        <v>0.2586</v>
      </c>
      <c r="L407" s="10"/>
      <c r="M407" s="10"/>
      <c r="N407" s="10"/>
      <c r="O407" s="10"/>
      <c r="P407" s="10"/>
      <c r="Q407" s="10"/>
    </row>
    <row r="408" spans="1:17" s="22" customFormat="1" x14ac:dyDescent="0.2">
      <c r="A408" s="49"/>
      <c r="B408" s="238" t="s">
        <v>3</v>
      </c>
      <c r="C408" s="48">
        <v>961</v>
      </c>
      <c r="D408" s="6" t="s">
        <v>24</v>
      </c>
      <c r="E408" s="49" t="str">
        <f t="shared" si="76"/>
        <v>ООО "КрасКом"</v>
      </c>
      <c r="F408" s="38" t="str">
        <f t="shared" si="75"/>
        <v>г. Красноярск</v>
      </c>
      <c r="G408" s="48" t="s">
        <v>92</v>
      </c>
      <c r="H408" s="45"/>
      <c r="I408" s="83">
        <v>0.63</v>
      </c>
      <c r="J408" s="186">
        <v>0.23599999999999999</v>
      </c>
      <c r="K408" s="84">
        <f t="shared" si="74"/>
        <v>0.39400000000000002</v>
      </c>
      <c r="L408" s="10"/>
      <c r="M408" s="10"/>
      <c r="N408" s="10"/>
      <c r="O408" s="10"/>
      <c r="P408" s="10"/>
      <c r="Q408" s="10"/>
    </row>
    <row r="409" spans="1:17" s="22" customFormat="1" x14ac:dyDescent="0.2">
      <c r="A409" s="19">
        <v>234</v>
      </c>
      <c r="B409" s="56" t="s">
        <v>3</v>
      </c>
      <c r="C409" s="21">
        <v>962</v>
      </c>
      <c r="D409" s="1" t="s">
        <v>24</v>
      </c>
      <c r="E409" s="19" t="str">
        <f t="shared" si="76"/>
        <v>ООО "КрасКом"</v>
      </c>
      <c r="F409" s="16" t="str">
        <f t="shared" si="75"/>
        <v>г. Красноярск</v>
      </c>
      <c r="G409" s="21" t="s">
        <v>92</v>
      </c>
      <c r="H409" s="71" t="s">
        <v>61</v>
      </c>
      <c r="I409" s="66">
        <v>1</v>
      </c>
      <c r="J409" s="185">
        <v>0.59399999999999997</v>
      </c>
      <c r="K409" s="63">
        <f t="shared" si="74"/>
        <v>0.40600000000000003</v>
      </c>
      <c r="L409" s="10"/>
      <c r="M409" s="10"/>
      <c r="N409" s="10"/>
      <c r="O409" s="10"/>
      <c r="P409" s="10"/>
      <c r="Q409" s="10"/>
    </row>
    <row r="410" spans="1:17" s="22" customFormat="1" x14ac:dyDescent="0.2">
      <c r="A410" s="23"/>
      <c r="B410" s="57" t="s">
        <v>3</v>
      </c>
      <c r="C410" s="26">
        <v>962</v>
      </c>
      <c r="D410" s="3" t="s">
        <v>24</v>
      </c>
      <c r="E410" s="23" t="str">
        <f t="shared" si="76"/>
        <v>ООО "КрасКом"</v>
      </c>
      <c r="F410" s="17" t="str">
        <f t="shared" si="75"/>
        <v>г. Красноярск</v>
      </c>
      <c r="G410" s="26" t="s">
        <v>92</v>
      </c>
      <c r="H410" s="82"/>
      <c r="I410" s="85">
        <v>1</v>
      </c>
      <c r="J410" s="187">
        <v>0.48599999999999999</v>
      </c>
      <c r="K410" s="235">
        <f t="shared" si="74"/>
        <v>0.51400000000000001</v>
      </c>
      <c r="L410" s="10"/>
      <c r="M410" s="10"/>
      <c r="N410" s="10"/>
      <c r="O410" s="10"/>
      <c r="P410" s="10"/>
      <c r="Q410" s="10"/>
    </row>
    <row r="411" spans="1:17" s="22" customFormat="1" x14ac:dyDescent="0.2">
      <c r="A411" s="49">
        <v>235</v>
      </c>
      <c r="B411" s="238" t="s">
        <v>3</v>
      </c>
      <c r="C411" s="48">
        <v>963</v>
      </c>
      <c r="D411" s="191" t="s">
        <v>24</v>
      </c>
      <c r="E411" s="49" t="str">
        <f t="shared" si="76"/>
        <v>ООО "КрасКом"</v>
      </c>
      <c r="F411" s="38" t="str">
        <f t="shared" si="75"/>
        <v>г. Красноярск</v>
      </c>
      <c r="G411" s="48" t="s">
        <v>92</v>
      </c>
      <c r="H411" s="2" t="s">
        <v>273</v>
      </c>
      <c r="I411" s="87">
        <v>0.63</v>
      </c>
      <c r="J411" s="49">
        <v>0.47699999999999998</v>
      </c>
      <c r="K411" s="225">
        <f t="shared" si="74"/>
        <v>0.15300000000000002</v>
      </c>
      <c r="L411" s="10"/>
      <c r="M411" s="10"/>
      <c r="N411" s="10"/>
      <c r="O411" s="10"/>
      <c r="P411" s="10"/>
      <c r="Q411" s="10"/>
    </row>
    <row r="412" spans="1:17" s="10" customFormat="1" x14ac:dyDescent="0.2">
      <c r="A412" s="38"/>
      <c r="B412" s="41" t="s">
        <v>3</v>
      </c>
      <c r="C412" s="48">
        <v>963</v>
      </c>
      <c r="D412" s="12" t="s">
        <v>24</v>
      </c>
      <c r="E412" s="49" t="str">
        <f t="shared" si="76"/>
        <v>ООО "КрасКом"</v>
      </c>
      <c r="F412" s="38" t="str">
        <f t="shared" si="75"/>
        <v>г. Красноярск</v>
      </c>
      <c r="G412" s="48" t="s">
        <v>92</v>
      </c>
      <c r="H412" s="2"/>
      <c r="I412" s="87">
        <v>0.63</v>
      </c>
      <c r="J412" s="49">
        <v>0.435</v>
      </c>
      <c r="K412" s="87">
        <f t="shared" si="74"/>
        <v>0.19500000000000001</v>
      </c>
    </row>
    <row r="413" spans="1:17" s="10" customFormat="1" x14ac:dyDescent="0.2">
      <c r="A413" s="16">
        <v>236</v>
      </c>
      <c r="B413" s="37" t="s">
        <v>3</v>
      </c>
      <c r="C413" s="21">
        <v>964</v>
      </c>
      <c r="D413" s="80" t="s">
        <v>24</v>
      </c>
      <c r="E413" s="19" t="str">
        <f t="shared" si="76"/>
        <v>ООО "КрасКом"</v>
      </c>
      <c r="F413" s="16" t="str">
        <f t="shared" si="75"/>
        <v>г. Красноярск</v>
      </c>
      <c r="G413" s="21" t="s">
        <v>92</v>
      </c>
      <c r="H413" s="74" t="s">
        <v>274</v>
      </c>
      <c r="I413" s="64">
        <v>0.63</v>
      </c>
      <c r="J413" s="19">
        <v>0.41599999999999998</v>
      </c>
      <c r="K413" s="64">
        <f t="shared" si="74"/>
        <v>0.21400000000000002</v>
      </c>
    </row>
    <row r="414" spans="1:17" s="10" customFormat="1" x14ac:dyDescent="0.2">
      <c r="A414" s="17"/>
      <c r="B414" s="39" t="s">
        <v>3</v>
      </c>
      <c r="C414" s="26">
        <v>964</v>
      </c>
      <c r="D414" s="13" t="s">
        <v>24</v>
      </c>
      <c r="E414" s="23" t="str">
        <f t="shared" si="76"/>
        <v>ООО "КрасКом"</v>
      </c>
      <c r="F414" s="17" t="str">
        <f t="shared" si="75"/>
        <v>г. Красноярск</v>
      </c>
      <c r="G414" s="26" t="s">
        <v>92</v>
      </c>
      <c r="H414" s="75"/>
      <c r="I414" s="88">
        <v>0.63</v>
      </c>
      <c r="J414" s="23">
        <v>0.42199999999999999</v>
      </c>
      <c r="K414" s="88">
        <f t="shared" si="74"/>
        <v>0.20800000000000002</v>
      </c>
    </row>
    <row r="415" spans="1:17" s="10" customFormat="1" x14ac:dyDescent="0.2">
      <c r="A415" s="38">
        <v>237</v>
      </c>
      <c r="B415" s="41" t="s">
        <v>3</v>
      </c>
      <c r="C415" s="48">
        <v>968</v>
      </c>
      <c r="D415" s="12" t="s">
        <v>24</v>
      </c>
      <c r="E415" s="49" t="str">
        <f t="shared" si="76"/>
        <v>ООО "КрасКом"</v>
      </c>
      <c r="F415" s="38" t="str">
        <f t="shared" si="75"/>
        <v>г. Красноярск</v>
      </c>
      <c r="G415" s="48" t="s">
        <v>92</v>
      </c>
      <c r="H415" s="2" t="s">
        <v>275</v>
      </c>
      <c r="I415" s="87">
        <v>1</v>
      </c>
      <c r="J415" s="49">
        <v>0.623</v>
      </c>
      <c r="K415" s="87">
        <f t="shared" si="74"/>
        <v>0.377</v>
      </c>
    </row>
    <row r="416" spans="1:17" s="10" customFormat="1" x14ac:dyDescent="0.2">
      <c r="A416" s="38"/>
      <c r="B416" s="41" t="s">
        <v>3</v>
      </c>
      <c r="C416" s="48">
        <v>968</v>
      </c>
      <c r="D416" s="12" t="s">
        <v>24</v>
      </c>
      <c r="E416" s="49" t="str">
        <f t="shared" si="76"/>
        <v>ООО "КрасКом"</v>
      </c>
      <c r="F416" s="38" t="str">
        <f t="shared" si="75"/>
        <v>г. Красноярск</v>
      </c>
      <c r="G416" s="48" t="s">
        <v>92</v>
      </c>
      <c r="H416" s="2"/>
      <c r="I416" s="87">
        <v>1</v>
      </c>
      <c r="J416" s="49">
        <v>0.57799999999999996</v>
      </c>
      <c r="K416" s="87">
        <f t="shared" si="74"/>
        <v>0.42200000000000004</v>
      </c>
    </row>
    <row r="417" spans="1:11" s="10" customFormat="1" x14ac:dyDescent="0.2">
      <c r="A417" s="16">
        <v>238</v>
      </c>
      <c r="B417" s="37" t="s">
        <v>3</v>
      </c>
      <c r="C417" s="21">
        <v>969</v>
      </c>
      <c r="D417" s="80" t="s">
        <v>24</v>
      </c>
      <c r="E417" s="19" t="str">
        <f t="shared" si="76"/>
        <v>ООО "КрасКом"</v>
      </c>
      <c r="F417" s="16" t="str">
        <f t="shared" si="75"/>
        <v>г. Красноярск</v>
      </c>
      <c r="G417" s="21" t="s">
        <v>92</v>
      </c>
      <c r="H417" s="76" t="s">
        <v>276</v>
      </c>
      <c r="I417" s="64">
        <v>0.63</v>
      </c>
      <c r="J417" s="19">
        <v>0.39100000000000001</v>
      </c>
      <c r="K417" s="64">
        <f t="shared" si="74"/>
        <v>0.23899999999999999</v>
      </c>
    </row>
    <row r="418" spans="1:11" s="10" customFormat="1" x14ac:dyDescent="0.2">
      <c r="A418" s="17"/>
      <c r="B418" s="39" t="s">
        <v>3</v>
      </c>
      <c r="C418" s="26">
        <v>969</v>
      </c>
      <c r="D418" s="13" t="s">
        <v>24</v>
      </c>
      <c r="E418" s="23" t="str">
        <f t="shared" si="76"/>
        <v>ООО "КрасКом"</v>
      </c>
      <c r="F418" s="17" t="str">
        <f t="shared" si="75"/>
        <v>г. Красноярск</v>
      </c>
      <c r="G418" s="26" t="s">
        <v>92</v>
      </c>
      <c r="H418" s="77"/>
      <c r="I418" s="88">
        <v>0.63</v>
      </c>
      <c r="J418" s="23">
        <v>0.376</v>
      </c>
      <c r="K418" s="88">
        <f t="shared" si="74"/>
        <v>0.254</v>
      </c>
    </row>
    <row r="419" spans="1:11" s="10" customFormat="1" x14ac:dyDescent="0.2">
      <c r="A419" s="38">
        <v>239</v>
      </c>
      <c r="B419" s="41" t="s">
        <v>3</v>
      </c>
      <c r="C419" s="48">
        <v>971</v>
      </c>
      <c r="D419" s="12" t="s">
        <v>24</v>
      </c>
      <c r="E419" s="49" t="str">
        <f t="shared" si="76"/>
        <v>ООО "КрасКом"</v>
      </c>
      <c r="F419" s="38" t="str">
        <f t="shared" si="75"/>
        <v>г. Красноярск</v>
      </c>
      <c r="G419" s="48" t="s">
        <v>92</v>
      </c>
      <c r="H419" s="15" t="s">
        <v>277</v>
      </c>
      <c r="I419" s="87">
        <v>0.63</v>
      </c>
      <c r="J419" s="49">
        <v>0.32100000000000001</v>
      </c>
      <c r="K419" s="87">
        <f t="shared" si="74"/>
        <v>0.309</v>
      </c>
    </row>
    <row r="420" spans="1:11" s="10" customFormat="1" x14ac:dyDescent="0.2">
      <c r="A420" s="38"/>
      <c r="B420" s="41" t="s">
        <v>3</v>
      </c>
      <c r="C420" s="48">
        <v>971</v>
      </c>
      <c r="D420" s="12" t="s">
        <v>24</v>
      </c>
      <c r="E420" s="49" t="str">
        <f t="shared" si="76"/>
        <v>ООО "КрасКом"</v>
      </c>
      <c r="F420" s="38" t="str">
        <f t="shared" si="75"/>
        <v>г. Красноярск</v>
      </c>
      <c r="G420" s="48" t="s">
        <v>92</v>
      </c>
      <c r="H420" s="15"/>
      <c r="I420" s="87">
        <v>0.63</v>
      </c>
      <c r="J420" s="49">
        <v>0.29899999999999999</v>
      </c>
      <c r="K420" s="87">
        <f t="shared" si="74"/>
        <v>0.33100000000000002</v>
      </c>
    </row>
    <row r="421" spans="1:11" s="10" customFormat="1" x14ac:dyDescent="0.2">
      <c r="A421" s="16">
        <v>240</v>
      </c>
      <c r="B421" s="37" t="s">
        <v>3</v>
      </c>
      <c r="C421" s="21">
        <v>972</v>
      </c>
      <c r="D421" s="80" t="s">
        <v>24</v>
      </c>
      <c r="E421" s="19" t="str">
        <f t="shared" si="76"/>
        <v>ООО "КрасКом"</v>
      </c>
      <c r="F421" s="16" t="str">
        <f t="shared" si="75"/>
        <v>г. Красноярск</v>
      </c>
      <c r="G421" s="21" t="s">
        <v>92</v>
      </c>
      <c r="H421" s="76" t="s">
        <v>278</v>
      </c>
      <c r="I421" s="64">
        <v>0.63</v>
      </c>
      <c r="J421" s="19">
        <v>0.42699999999999999</v>
      </c>
      <c r="K421" s="64">
        <f t="shared" si="74"/>
        <v>0.20300000000000001</v>
      </c>
    </row>
    <row r="422" spans="1:11" s="10" customFormat="1" x14ac:dyDescent="0.2">
      <c r="A422" s="17"/>
      <c r="B422" s="39" t="s">
        <v>3</v>
      </c>
      <c r="C422" s="26">
        <v>972</v>
      </c>
      <c r="D422" s="13" t="s">
        <v>24</v>
      </c>
      <c r="E422" s="23" t="str">
        <f t="shared" si="76"/>
        <v>ООО "КрасКом"</v>
      </c>
      <c r="F422" s="17" t="str">
        <f t="shared" si="75"/>
        <v>г. Красноярск</v>
      </c>
      <c r="G422" s="26" t="s">
        <v>92</v>
      </c>
      <c r="H422" s="77"/>
      <c r="I422" s="88">
        <v>0.63</v>
      </c>
      <c r="J422" s="23">
        <v>0.41099999999999998</v>
      </c>
      <c r="K422" s="88">
        <f t="shared" si="74"/>
        <v>0.21900000000000003</v>
      </c>
    </row>
    <row r="423" spans="1:11" s="10" customFormat="1" x14ac:dyDescent="0.2">
      <c r="A423" s="16">
        <v>241</v>
      </c>
      <c r="B423" s="37" t="s">
        <v>3</v>
      </c>
      <c r="C423" s="21">
        <v>975</v>
      </c>
      <c r="D423" s="80" t="s">
        <v>24</v>
      </c>
      <c r="E423" s="19" t="str">
        <f>E422</f>
        <v>ООО "КрасКом"</v>
      </c>
      <c r="F423" s="16" t="str">
        <f>F161</f>
        <v>г. Красноярск</v>
      </c>
      <c r="G423" s="21" t="s">
        <v>92</v>
      </c>
      <c r="H423" s="76" t="s">
        <v>279</v>
      </c>
      <c r="I423" s="64">
        <v>0.63</v>
      </c>
      <c r="J423" s="19">
        <v>0.246</v>
      </c>
      <c r="K423" s="64">
        <f t="shared" si="74"/>
        <v>0.38400000000000001</v>
      </c>
    </row>
    <row r="424" spans="1:11" s="10" customFormat="1" x14ac:dyDescent="0.2">
      <c r="A424" s="17"/>
      <c r="B424" s="39" t="s">
        <v>3</v>
      </c>
      <c r="C424" s="26">
        <v>975</v>
      </c>
      <c r="D424" s="13" t="s">
        <v>24</v>
      </c>
      <c r="E424" s="23" t="str">
        <f>E161</f>
        <v>ООО "КрасКом"</v>
      </c>
      <c r="F424" s="17" t="str">
        <f>F423</f>
        <v>г. Красноярск</v>
      </c>
      <c r="G424" s="26" t="s">
        <v>92</v>
      </c>
      <c r="H424" s="77"/>
      <c r="I424" s="88">
        <v>0.63</v>
      </c>
      <c r="J424" s="23">
        <v>0.34100000000000003</v>
      </c>
      <c r="K424" s="88">
        <f t="shared" si="74"/>
        <v>0.28899999999999998</v>
      </c>
    </row>
    <row r="425" spans="1:11" s="10" customFormat="1" x14ac:dyDescent="0.2">
      <c r="A425" s="16">
        <v>242</v>
      </c>
      <c r="B425" s="37" t="s">
        <v>3</v>
      </c>
      <c r="C425" s="21">
        <v>976</v>
      </c>
      <c r="D425" s="80" t="s">
        <v>24</v>
      </c>
      <c r="E425" s="19" t="str">
        <f>E424</f>
        <v>ООО "КрасКом"</v>
      </c>
      <c r="F425" s="16" t="str">
        <f>F163</f>
        <v>г. Красноярск</v>
      </c>
      <c r="G425" s="21" t="s">
        <v>92</v>
      </c>
      <c r="H425" s="76" t="s">
        <v>280</v>
      </c>
      <c r="I425" s="64">
        <v>0.63</v>
      </c>
      <c r="J425" s="19">
        <v>0.27700000000000002</v>
      </c>
      <c r="K425" s="64">
        <f t="shared" si="74"/>
        <v>0.35299999999999998</v>
      </c>
    </row>
    <row r="426" spans="1:11" s="10" customFormat="1" x14ac:dyDescent="0.2">
      <c r="A426" s="17"/>
      <c r="B426" s="39" t="s">
        <v>3</v>
      </c>
      <c r="C426" s="26">
        <v>976</v>
      </c>
      <c r="D426" s="13" t="s">
        <v>24</v>
      </c>
      <c r="E426" s="23" t="str">
        <f>E163</f>
        <v>ООО "КрасКом"</v>
      </c>
      <c r="F426" s="17" t="str">
        <f>F425</f>
        <v>г. Красноярск</v>
      </c>
      <c r="G426" s="26" t="s">
        <v>92</v>
      </c>
      <c r="H426" s="77"/>
      <c r="I426" s="88">
        <v>0.63</v>
      </c>
      <c r="J426" s="23">
        <v>0.315</v>
      </c>
      <c r="K426" s="88">
        <f t="shared" si="74"/>
        <v>0.315</v>
      </c>
    </row>
    <row r="427" spans="1:11" s="10" customFormat="1" x14ac:dyDescent="0.2">
      <c r="A427" s="49">
        <v>243</v>
      </c>
      <c r="B427" s="41" t="s">
        <v>3</v>
      </c>
      <c r="C427" s="48">
        <v>981</v>
      </c>
      <c r="D427" s="48" t="s">
        <v>24</v>
      </c>
      <c r="E427" s="49" t="str">
        <f>E164</f>
        <v>ООО "КрасКом"</v>
      </c>
      <c r="F427" s="38" t="str">
        <f>F165</f>
        <v>г. Красноярск</v>
      </c>
      <c r="G427" s="48" t="s">
        <v>92</v>
      </c>
      <c r="H427" s="45" t="s">
        <v>62</v>
      </c>
      <c r="I427" s="83">
        <v>1</v>
      </c>
      <c r="J427" s="186">
        <v>0.64200000000000002</v>
      </c>
      <c r="K427" s="83">
        <f t="shared" si="74"/>
        <v>0.35799999999999998</v>
      </c>
    </row>
    <row r="428" spans="1:11" s="10" customFormat="1" x14ac:dyDescent="0.2">
      <c r="A428" s="38"/>
      <c r="B428" s="41" t="s">
        <v>3</v>
      </c>
      <c r="C428" s="48">
        <v>981</v>
      </c>
      <c r="D428" s="48" t="s">
        <v>24</v>
      </c>
      <c r="E428" s="49" t="str">
        <f>E165</f>
        <v>ООО "КрасКом"</v>
      </c>
      <c r="F428" s="38" t="str">
        <f>F427</f>
        <v>г. Красноярск</v>
      </c>
      <c r="G428" s="48" t="s">
        <v>92</v>
      </c>
      <c r="H428" s="22"/>
      <c r="I428" s="83">
        <v>1</v>
      </c>
      <c r="J428" s="186">
        <v>0.71299999999999997</v>
      </c>
      <c r="K428" s="83">
        <f t="shared" si="74"/>
        <v>0.28700000000000003</v>
      </c>
    </row>
    <row r="429" spans="1:11" s="10" customFormat="1" x14ac:dyDescent="0.2">
      <c r="A429" s="16">
        <v>244</v>
      </c>
      <c r="B429" s="37" t="s">
        <v>3</v>
      </c>
      <c r="C429" s="81" t="s">
        <v>281</v>
      </c>
      <c r="D429" s="21" t="s">
        <v>24</v>
      </c>
      <c r="E429" s="19" t="str">
        <f>E167</f>
        <v>ООО "КрасКом"</v>
      </c>
      <c r="F429" s="16" t="str">
        <f>F168</f>
        <v>г. Красноярск</v>
      </c>
      <c r="G429" s="21" t="s">
        <v>92</v>
      </c>
      <c r="H429" s="21" t="s">
        <v>282</v>
      </c>
      <c r="I429" s="64">
        <v>0.4</v>
      </c>
      <c r="J429" s="19">
        <v>0.14799999999999999</v>
      </c>
      <c r="K429" s="64">
        <f t="shared" si="74"/>
        <v>0.252</v>
      </c>
    </row>
    <row r="430" spans="1:11" s="10" customFormat="1" x14ac:dyDescent="0.2">
      <c r="A430" s="189"/>
      <c r="B430" s="39" t="s">
        <v>3</v>
      </c>
      <c r="C430" s="25">
        <v>989</v>
      </c>
      <c r="D430" s="26" t="s">
        <v>24</v>
      </c>
      <c r="E430" s="23" t="str">
        <f>E168</f>
        <v>ООО "КрасКом"</v>
      </c>
      <c r="F430" s="17" t="str">
        <f t="shared" ref="F430:F444" si="77">F429</f>
        <v>г. Красноярск</v>
      </c>
      <c r="G430" s="26" t="s">
        <v>92</v>
      </c>
      <c r="H430" s="25"/>
      <c r="I430" s="88">
        <v>0.4</v>
      </c>
      <c r="J430" s="23">
        <v>0.12</v>
      </c>
      <c r="K430" s="88">
        <f t="shared" si="74"/>
        <v>0.28000000000000003</v>
      </c>
    </row>
    <row r="431" spans="1:11" s="10" customFormat="1" x14ac:dyDescent="0.2">
      <c r="A431" s="49">
        <v>245</v>
      </c>
      <c r="B431" s="41" t="s">
        <v>3</v>
      </c>
      <c r="C431" s="48">
        <v>1009</v>
      </c>
      <c r="D431" s="12" t="s">
        <v>24</v>
      </c>
      <c r="E431" s="49" t="str">
        <f t="shared" ref="E431:E444" si="78">E429</f>
        <v>ООО "КрасКом"</v>
      </c>
      <c r="F431" s="38" t="str">
        <f t="shared" si="77"/>
        <v>г. Красноярск</v>
      </c>
      <c r="G431" s="48" t="s">
        <v>92</v>
      </c>
      <c r="H431" s="15" t="s">
        <v>283</v>
      </c>
      <c r="I431" s="87">
        <v>0.4</v>
      </c>
      <c r="J431" s="49">
        <v>0.22700000000000001</v>
      </c>
      <c r="K431" s="87">
        <f t="shared" si="74"/>
        <v>0.17300000000000001</v>
      </c>
    </row>
    <row r="432" spans="1:11" s="10" customFormat="1" x14ac:dyDescent="0.2">
      <c r="A432" s="38"/>
      <c r="B432" s="41" t="s">
        <v>3</v>
      </c>
      <c r="C432" s="48">
        <v>1009</v>
      </c>
      <c r="D432" s="12" t="s">
        <v>24</v>
      </c>
      <c r="E432" s="49" t="str">
        <f t="shared" si="78"/>
        <v>ООО "КрасКом"</v>
      </c>
      <c r="F432" s="38" t="str">
        <f t="shared" si="77"/>
        <v>г. Красноярск</v>
      </c>
      <c r="G432" s="48" t="s">
        <v>92</v>
      </c>
      <c r="H432" s="15"/>
      <c r="I432" s="87">
        <v>0.4</v>
      </c>
      <c r="J432" s="49">
        <v>0.30299999999999999</v>
      </c>
      <c r="K432" s="87">
        <f t="shared" si="74"/>
        <v>9.7000000000000031E-2</v>
      </c>
    </row>
    <row r="433" spans="1:11" s="10" customFormat="1" x14ac:dyDescent="0.2">
      <c r="A433" s="16">
        <v>246</v>
      </c>
      <c r="B433" s="37" t="s">
        <v>3</v>
      </c>
      <c r="C433" s="21">
        <v>1010</v>
      </c>
      <c r="D433" s="80" t="s">
        <v>24</v>
      </c>
      <c r="E433" s="19" t="str">
        <f t="shared" si="78"/>
        <v>ООО "КрасКом"</v>
      </c>
      <c r="F433" s="16" t="str">
        <f t="shared" si="77"/>
        <v>г. Красноярск</v>
      </c>
      <c r="G433" s="21" t="s">
        <v>92</v>
      </c>
      <c r="H433" s="76" t="s">
        <v>284</v>
      </c>
      <c r="I433" s="64">
        <v>0.63</v>
      </c>
      <c r="J433" s="19">
        <v>0.311</v>
      </c>
      <c r="K433" s="64">
        <f t="shared" si="74"/>
        <v>0.31900000000000001</v>
      </c>
    </row>
    <row r="434" spans="1:11" s="10" customFormat="1" x14ac:dyDescent="0.2">
      <c r="A434" s="23"/>
      <c r="B434" s="39" t="s">
        <v>3</v>
      </c>
      <c r="C434" s="26">
        <v>1010</v>
      </c>
      <c r="D434" s="13" t="s">
        <v>24</v>
      </c>
      <c r="E434" s="23" t="str">
        <f t="shared" si="78"/>
        <v>ООО "КрасКом"</v>
      </c>
      <c r="F434" s="17" t="str">
        <f t="shared" si="77"/>
        <v>г. Красноярск</v>
      </c>
      <c r="G434" s="26" t="s">
        <v>92</v>
      </c>
      <c r="H434" s="77"/>
      <c r="I434" s="88">
        <v>0.63</v>
      </c>
      <c r="J434" s="23">
        <v>0.32900000000000001</v>
      </c>
      <c r="K434" s="88">
        <f t="shared" si="74"/>
        <v>0.30099999999999999</v>
      </c>
    </row>
    <row r="435" spans="1:11" s="10" customFormat="1" x14ac:dyDescent="0.2">
      <c r="A435" s="49">
        <v>247</v>
      </c>
      <c r="B435" s="41" t="s">
        <v>3</v>
      </c>
      <c r="C435" s="48">
        <v>1019</v>
      </c>
      <c r="D435" s="48" t="s">
        <v>24</v>
      </c>
      <c r="E435" s="49" t="str">
        <f t="shared" si="78"/>
        <v>ООО "КрасКом"</v>
      </c>
      <c r="F435" s="38" t="str">
        <f t="shared" si="77"/>
        <v>г. Красноярск</v>
      </c>
      <c r="G435" s="48" t="s">
        <v>92</v>
      </c>
      <c r="H435" s="22" t="s">
        <v>63</v>
      </c>
      <c r="I435" s="83">
        <v>1</v>
      </c>
      <c r="J435" s="186">
        <v>0.46500000000000002</v>
      </c>
      <c r="K435" s="83">
        <f t="shared" si="74"/>
        <v>0.53499999999999992</v>
      </c>
    </row>
    <row r="436" spans="1:11" s="10" customFormat="1" x14ac:dyDescent="0.2">
      <c r="A436" s="38"/>
      <c r="B436" s="41" t="s">
        <v>3</v>
      </c>
      <c r="C436" s="48">
        <v>1019</v>
      </c>
      <c r="D436" s="48" t="s">
        <v>24</v>
      </c>
      <c r="E436" s="49" t="str">
        <f t="shared" si="78"/>
        <v>ООО "КрасКом"</v>
      </c>
      <c r="F436" s="38" t="str">
        <f t="shared" si="77"/>
        <v>г. Красноярск</v>
      </c>
      <c r="G436" s="48" t="s">
        <v>92</v>
      </c>
      <c r="H436" s="22"/>
      <c r="I436" s="83">
        <v>1</v>
      </c>
      <c r="J436" s="186">
        <v>0.39600000000000002</v>
      </c>
      <c r="K436" s="83">
        <f t="shared" si="74"/>
        <v>0.60399999999999998</v>
      </c>
    </row>
    <row r="437" spans="1:11" s="10" customFormat="1" x14ac:dyDescent="0.2">
      <c r="A437" s="122">
        <v>248</v>
      </c>
      <c r="B437" s="123" t="s">
        <v>3</v>
      </c>
      <c r="C437" s="173">
        <v>1043</v>
      </c>
      <c r="D437" s="173" t="s">
        <v>24</v>
      </c>
      <c r="E437" s="115" t="str">
        <f t="shared" si="78"/>
        <v>ООО "КрасКом"</v>
      </c>
      <c r="F437" s="122" t="str">
        <f t="shared" si="77"/>
        <v>г. Красноярск</v>
      </c>
      <c r="G437" s="182" t="s">
        <v>92</v>
      </c>
      <c r="H437" s="125" t="s">
        <v>174</v>
      </c>
      <c r="I437" s="117">
        <v>1.6</v>
      </c>
      <c r="J437" s="117">
        <v>0.20399999999999999</v>
      </c>
      <c r="K437" s="118">
        <f t="shared" si="74"/>
        <v>1.3960000000000001</v>
      </c>
    </row>
    <row r="438" spans="1:11" s="10" customFormat="1" x14ac:dyDescent="0.2">
      <c r="A438" s="126"/>
      <c r="B438" s="127" t="s">
        <v>3</v>
      </c>
      <c r="C438" s="174">
        <v>1043</v>
      </c>
      <c r="D438" s="174" t="s">
        <v>24</v>
      </c>
      <c r="E438" s="119" t="str">
        <f t="shared" si="78"/>
        <v>ООО "КрасКом"</v>
      </c>
      <c r="F438" s="126" t="str">
        <f t="shared" si="77"/>
        <v>г. Красноярск</v>
      </c>
      <c r="G438" s="183" t="s">
        <v>92</v>
      </c>
      <c r="H438" s="129"/>
      <c r="I438" s="120">
        <v>1.6</v>
      </c>
      <c r="J438" s="120">
        <v>0.17899999999999999</v>
      </c>
      <c r="K438" s="121">
        <f t="shared" si="74"/>
        <v>1.421</v>
      </c>
    </row>
    <row r="439" spans="1:11" s="10" customFormat="1" x14ac:dyDescent="0.2">
      <c r="A439" s="38">
        <v>249</v>
      </c>
      <c r="B439" s="41" t="s">
        <v>3</v>
      </c>
      <c r="C439" s="48">
        <v>1048</v>
      </c>
      <c r="D439" s="170" t="s">
        <v>24</v>
      </c>
      <c r="E439" s="49" t="str">
        <f t="shared" si="78"/>
        <v>ООО "КрасКом"</v>
      </c>
      <c r="F439" s="38" t="str">
        <f t="shared" si="77"/>
        <v>г. Красноярск</v>
      </c>
      <c r="G439" s="48" t="s">
        <v>92</v>
      </c>
      <c r="H439" s="15" t="s">
        <v>285</v>
      </c>
      <c r="I439" s="87">
        <v>0.25</v>
      </c>
      <c r="J439" s="49">
        <v>9.8000000000000004E-2</v>
      </c>
      <c r="K439" s="87">
        <f t="shared" si="74"/>
        <v>0.152</v>
      </c>
    </row>
    <row r="440" spans="1:11" s="10" customFormat="1" x14ac:dyDescent="0.2">
      <c r="A440" s="38"/>
      <c r="B440" s="41" t="s">
        <v>3</v>
      </c>
      <c r="C440" s="48">
        <v>1048</v>
      </c>
      <c r="D440" s="170" t="s">
        <v>24</v>
      </c>
      <c r="E440" s="49" t="str">
        <f t="shared" si="78"/>
        <v>ООО "КрасКом"</v>
      </c>
      <c r="F440" s="38" t="str">
        <f t="shared" si="77"/>
        <v>г. Красноярск</v>
      </c>
      <c r="G440" s="48" t="s">
        <v>92</v>
      </c>
      <c r="H440" s="15"/>
      <c r="I440" s="87">
        <v>0.4</v>
      </c>
      <c r="J440" s="49">
        <v>0.16400000000000001</v>
      </c>
      <c r="K440" s="87">
        <f t="shared" si="74"/>
        <v>0.23600000000000002</v>
      </c>
    </row>
    <row r="441" spans="1:11" s="10" customFormat="1" x14ac:dyDescent="0.2">
      <c r="A441" s="102">
        <v>250</v>
      </c>
      <c r="B441" s="103" t="s">
        <v>3</v>
      </c>
      <c r="C441" s="159">
        <v>1061</v>
      </c>
      <c r="D441" s="163" t="s">
        <v>24</v>
      </c>
      <c r="E441" s="97" t="str">
        <f t="shared" si="78"/>
        <v>ООО "КрасКом"</v>
      </c>
      <c r="F441" s="102" t="str">
        <f t="shared" si="77"/>
        <v>г. Красноярск</v>
      </c>
      <c r="G441" s="159" t="s">
        <v>92</v>
      </c>
      <c r="H441" s="159" t="s">
        <v>202</v>
      </c>
      <c r="I441" s="99">
        <v>0.4</v>
      </c>
      <c r="J441" s="99">
        <f>0.267+0.04</f>
        <v>0.307</v>
      </c>
      <c r="K441" s="99">
        <f t="shared" si="74"/>
        <v>9.3000000000000027E-2</v>
      </c>
    </row>
    <row r="442" spans="1:11" s="10" customFormat="1" x14ac:dyDescent="0.2">
      <c r="A442" s="105"/>
      <c r="B442" s="106" t="s">
        <v>3</v>
      </c>
      <c r="C442" s="160">
        <v>1061</v>
      </c>
      <c r="D442" s="162" t="s">
        <v>24</v>
      </c>
      <c r="E442" s="100" t="str">
        <f t="shared" si="78"/>
        <v>ООО "КрасКом"</v>
      </c>
      <c r="F442" s="105" t="str">
        <f t="shared" si="77"/>
        <v>г. Красноярск</v>
      </c>
      <c r="G442" s="160" t="s">
        <v>92</v>
      </c>
      <c r="H442" s="154"/>
      <c r="I442" s="101">
        <v>0.4</v>
      </c>
      <c r="J442" s="101">
        <v>0.30299999999999999</v>
      </c>
      <c r="K442" s="101">
        <f t="shared" si="74"/>
        <v>9.7000000000000031E-2</v>
      </c>
    </row>
    <row r="443" spans="1:11" s="10" customFormat="1" x14ac:dyDescent="0.2">
      <c r="A443" s="38">
        <v>251</v>
      </c>
      <c r="B443" s="41" t="s">
        <v>3</v>
      </c>
      <c r="C443" s="48">
        <v>1092</v>
      </c>
      <c r="D443" s="12" t="s">
        <v>24</v>
      </c>
      <c r="E443" s="49" t="str">
        <f t="shared" si="78"/>
        <v>ООО "КрасКом"</v>
      </c>
      <c r="F443" s="38" t="str">
        <f t="shared" si="77"/>
        <v>г. Красноярск</v>
      </c>
      <c r="G443" s="48" t="s">
        <v>92</v>
      </c>
      <c r="H443" s="15" t="s">
        <v>286</v>
      </c>
      <c r="I443" s="87">
        <v>1</v>
      </c>
      <c r="J443" s="49">
        <v>0.433</v>
      </c>
      <c r="K443" s="87">
        <f t="shared" si="74"/>
        <v>0.56699999999999995</v>
      </c>
    </row>
    <row r="444" spans="1:11" s="10" customFormat="1" x14ac:dyDescent="0.2">
      <c r="A444" s="38"/>
      <c r="B444" s="41" t="s">
        <v>3</v>
      </c>
      <c r="C444" s="48">
        <v>1092</v>
      </c>
      <c r="D444" s="12" t="s">
        <v>24</v>
      </c>
      <c r="E444" s="49" t="str">
        <f t="shared" si="78"/>
        <v>ООО "КрасКом"</v>
      </c>
      <c r="F444" s="38" t="str">
        <f t="shared" si="77"/>
        <v>г. Красноярск</v>
      </c>
      <c r="G444" s="48" t="s">
        <v>92</v>
      </c>
      <c r="H444" s="15"/>
      <c r="I444" s="87">
        <v>1</v>
      </c>
      <c r="J444" s="49">
        <v>0.24</v>
      </c>
      <c r="K444" s="87">
        <f t="shared" si="74"/>
        <v>0.76</v>
      </c>
    </row>
    <row r="445" spans="1:11" s="10" customFormat="1" x14ac:dyDescent="0.2">
      <c r="A445" s="16">
        <v>252</v>
      </c>
      <c r="B445" s="37" t="s">
        <v>3</v>
      </c>
      <c r="C445" s="21">
        <v>5013</v>
      </c>
      <c r="D445" s="1" t="s">
        <v>24</v>
      </c>
      <c r="E445" s="19" t="str">
        <f>E23</f>
        <v>ООО "КрасКом"</v>
      </c>
      <c r="F445" s="16" t="str">
        <f>F24</f>
        <v>г. Красноярск</v>
      </c>
      <c r="G445" s="21" t="s">
        <v>92</v>
      </c>
      <c r="H445" s="71" t="s">
        <v>167</v>
      </c>
      <c r="I445" s="64">
        <v>0.63</v>
      </c>
      <c r="J445" s="19">
        <v>0.29199999999999998</v>
      </c>
      <c r="K445" s="64">
        <f t="shared" si="74"/>
        <v>0.33800000000000002</v>
      </c>
    </row>
    <row r="446" spans="1:11" s="10" customFormat="1" x14ac:dyDescent="0.2">
      <c r="A446" s="17"/>
      <c r="B446" s="39" t="s">
        <v>3</v>
      </c>
      <c r="C446" s="26">
        <v>5013</v>
      </c>
      <c r="D446" s="26" t="s">
        <v>24</v>
      </c>
      <c r="E446" s="23" t="str">
        <f>E24</f>
        <v>ООО "КрасКом"</v>
      </c>
      <c r="F446" s="17" t="str">
        <f t="shared" ref="F446:F454" si="79">F445</f>
        <v>г. Красноярск</v>
      </c>
      <c r="G446" s="26" t="s">
        <v>92</v>
      </c>
      <c r="H446" s="82"/>
      <c r="I446" s="88">
        <v>0.63</v>
      </c>
      <c r="J446" s="23">
        <v>0.30099999999999999</v>
      </c>
      <c r="K446" s="88">
        <f t="shared" si="74"/>
        <v>0.32900000000000001</v>
      </c>
    </row>
    <row r="447" spans="1:11" s="10" customFormat="1" x14ac:dyDescent="0.2">
      <c r="A447" s="38">
        <v>253</v>
      </c>
      <c r="B447" s="41" t="s">
        <v>3</v>
      </c>
      <c r="C447" s="48">
        <v>5014</v>
      </c>
      <c r="D447" s="48" t="s">
        <v>24</v>
      </c>
      <c r="E447" s="49" t="str">
        <f t="shared" ref="E447:E454" si="80">E445</f>
        <v>ООО "КрасКом"</v>
      </c>
      <c r="F447" s="38" t="str">
        <f t="shared" si="79"/>
        <v>г. Красноярск</v>
      </c>
      <c r="G447" s="48" t="s">
        <v>92</v>
      </c>
      <c r="H447" s="45" t="s">
        <v>168</v>
      </c>
      <c r="I447" s="87">
        <v>0.63</v>
      </c>
      <c r="J447" s="49">
        <v>0.39</v>
      </c>
      <c r="K447" s="87">
        <f t="shared" si="74"/>
        <v>0.24</v>
      </c>
    </row>
    <row r="448" spans="1:11" s="10" customFormat="1" x14ac:dyDescent="0.2">
      <c r="A448" s="38"/>
      <c r="B448" s="41" t="s">
        <v>3</v>
      </c>
      <c r="C448" s="48">
        <v>5014</v>
      </c>
      <c r="D448" s="48" t="s">
        <v>24</v>
      </c>
      <c r="E448" s="49" t="str">
        <f t="shared" si="80"/>
        <v>ООО "КрасКом"</v>
      </c>
      <c r="F448" s="38" t="str">
        <f t="shared" si="79"/>
        <v>г. Красноярск</v>
      </c>
      <c r="G448" s="48" t="s">
        <v>92</v>
      </c>
      <c r="H448" s="22"/>
      <c r="I448" s="87">
        <v>0.63</v>
      </c>
      <c r="J448" s="49">
        <v>0.35099999999999998</v>
      </c>
      <c r="K448" s="87">
        <f t="shared" si="74"/>
        <v>0.27900000000000003</v>
      </c>
    </row>
    <row r="449" spans="1:11" s="10" customFormat="1" x14ac:dyDescent="0.2">
      <c r="A449" s="19">
        <v>254</v>
      </c>
      <c r="B449" s="37" t="s">
        <v>3</v>
      </c>
      <c r="C449" s="21">
        <v>5016</v>
      </c>
      <c r="D449" s="80" t="s">
        <v>24</v>
      </c>
      <c r="E449" s="19" t="str">
        <f t="shared" si="80"/>
        <v>ООО "КрасКом"</v>
      </c>
      <c r="F449" s="16" t="str">
        <f t="shared" si="79"/>
        <v>г. Красноярск</v>
      </c>
      <c r="G449" s="21" t="s">
        <v>92</v>
      </c>
      <c r="H449" s="74" t="s">
        <v>306</v>
      </c>
      <c r="I449" s="64">
        <v>0.63</v>
      </c>
      <c r="J449" s="19">
        <v>0.43099999999999999</v>
      </c>
      <c r="K449" s="64">
        <f t="shared" si="74"/>
        <v>0.19900000000000001</v>
      </c>
    </row>
    <row r="450" spans="1:11" s="10" customFormat="1" x14ac:dyDescent="0.2">
      <c r="A450" s="23"/>
      <c r="B450" s="39" t="s">
        <v>3</v>
      </c>
      <c r="C450" s="26">
        <v>5016</v>
      </c>
      <c r="D450" s="13" t="s">
        <v>24</v>
      </c>
      <c r="E450" s="23" t="str">
        <f t="shared" si="80"/>
        <v>ООО "КрасКом"</v>
      </c>
      <c r="F450" s="17" t="str">
        <f t="shared" si="79"/>
        <v>г. Красноярск</v>
      </c>
      <c r="G450" s="26" t="s">
        <v>92</v>
      </c>
      <c r="H450" s="75"/>
      <c r="I450" s="88">
        <v>0.63</v>
      </c>
      <c r="J450" s="23">
        <v>0.39900000000000002</v>
      </c>
      <c r="K450" s="88">
        <f t="shared" si="74"/>
        <v>0.23099999999999998</v>
      </c>
    </row>
    <row r="451" spans="1:11" s="10" customFormat="1" x14ac:dyDescent="0.2">
      <c r="A451" s="49">
        <v>255</v>
      </c>
      <c r="B451" s="41" t="s">
        <v>3</v>
      </c>
      <c r="C451" s="48">
        <v>5018</v>
      </c>
      <c r="D451" s="12" t="s">
        <v>24</v>
      </c>
      <c r="E451" s="49" t="str">
        <f t="shared" si="80"/>
        <v>ООО "КрасКом"</v>
      </c>
      <c r="F451" s="38" t="str">
        <f t="shared" si="79"/>
        <v>г. Красноярск</v>
      </c>
      <c r="G451" s="48" t="s">
        <v>92</v>
      </c>
      <c r="H451" s="45" t="s">
        <v>287</v>
      </c>
      <c r="I451" s="87">
        <v>0.63</v>
      </c>
      <c r="J451" s="49">
        <v>0.34</v>
      </c>
      <c r="K451" s="87">
        <f t="shared" si="74"/>
        <v>0.28999999999999998</v>
      </c>
    </row>
    <row r="452" spans="1:11" s="10" customFormat="1" x14ac:dyDescent="0.2">
      <c r="A452" s="49"/>
      <c r="B452" s="41" t="s">
        <v>3</v>
      </c>
      <c r="C452" s="48">
        <v>5018</v>
      </c>
      <c r="D452" s="12" t="s">
        <v>24</v>
      </c>
      <c r="E452" s="49" t="str">
        <f t="shared" si="80"/>
        <v>ООО "КрасКом"</v>
      </c>
      <c r="F452" s="38" t="str">
        <f t="shared" si="79"/>
        <v>г. Красноярск</v>
      </c>
      <c r="G452" s="48" t="s">
        <v>92</v>
      </c>
      <c r="H452" s="45" t="s">
        <v>287</v>
      </c>
      <c r="I452" s="87">
        <v>0.4</v>
      </c>
      <c r="J452" s="49">
        <v>0.112</v>
      </c>
      <c r="K452" s="87">
        <f t="shared" si="74"/>
        <v>0.28800000000000003</v>
      </c>
    </row>
    <row r="453" spans="1:11" s="10" customFormat="1" x14ac:dyDescent="0.2">
      <c r="A453" s="19">
        <v>256</v>
      </c>
      <c r="B453" s="37" t="s">
        <v>3</v>
      </c>
      <c r="C453" s="21">
        <v>5041</v>
      </c>
      <c r="D453" s="80" t="s">
        <v>24</v>
      </c>
      <c r="E453" s="19" t="str">
        <f t="shared" si="80"/>
        <v>ООО "КрасКом"</v>
      </c>
      <c r="F453" s="16" t="str">
        <f t="shared" si="79"/>
        <v>г. Красноярск</v>
      </c>
      <c r="G453" s="21" t="s">
        <v>92</v>
      </c>
      <c r="H453" s="74" t="s">
        <v>290</v>
      </c>
      <c r="I453" s="64">
        <v>1</v>
      </c>
      <c r="J453" s="19">
        <v>0.63800000000000001</v>
      </c>
      <c r="K453" s="64">
        <f t="shared" si="74"/>
        <v>0.36199999999999999</v>
      </c>
    </row>
    <row r="454" spans="1:11" s="10" customFormat="1" x14ac:dyDescent="0.2">
      <c r="A454" s="23"/>
      <c r="B454" s="39" t="s">
        <v>3</v>
      </c>
      <c r="C454" s="26">
        <v>5041</v>
      </c>
      <c r="D454" s="13" t="s">
        <v>24</v>
      </c>
      <c r="E454" s="23" t="str">
        <f t="shared" si="80"/>
        <v>ООО "КрасКом"</v>
      </c>
      <c r="F454" s="17" t="str">
        <f t="shared" si="79"/>
        <v>г. Красноярск</v>
      </c>
      <c r="G454" s="26" t="s">
        <v>92</v>
      </c>
      <c r="H454" s="75"/>
      <c r="I454" s="88">
        <v>1</v>
      </c>
      <c r="J454" s="23">
        <v>0.496</v>
      </c>
      <c r="K454" s="88">
        <f t="shared" ref="K454:K516" si="81">I454-J454</f>
        <v>0.504</v>
      </c>
    </row>
    <row r="455" spans="1:11" s="10" customFormat="1" x14ac:dyDescent="0.2">
      <c r="A455" s="19">
        <v>257</v>
      </c>
      <c r="B455" s="37" t="s">
        <v>3</v>
      </c>
      <c r="C455" s="21">
        <v>5062</v>
      </c>
      <c r="D455" s="80" t="s">
        <v>24</v>
      </c>
      <c r="E455" s="19" t="str">
        <f>E454</f>
        <v>ООО "КрасКом"</v>
      </c>
      <c r="F455" s="16" t="str">
        <f>F113</f>
        <v>г. Красноярск</v>
      </c>
      <c r="G455" s="21" t="s">
        <v>92</v>
      </c>
      <c r="H455" s="74" t="s">
        <v>309</v>
      </c>
      <c r="I455" s="64">
        <v>1</v>
      </c>
      <c r="J455" s="19">
        <v>0.308</v>
      </c>
      <c r="K455" s="64">
        <f t="shared" si="81"/>
        <v>0.69199999999999995</v>
      </c>
    </row>
    <row r="456" spans="1:11" s="10" customFormat="1" x14ac:dyDescent="0.2">
      <c r="A456" s="23"/>
      <c r="B456" s="39" t="s">
        <v>3</v>
      </c>
      <c r="C456" s="26">
        <v>5062</v>
      </c>
      <c r="D456" s="13" t="s">
        <v>24</v>
      </c>
      <c r="E456" s="23" t="str">
        <f>E113</f>
        <v>ООО "КрасКом"</v>
      </c>
      <c r="F456" s="17" t="str">
        <f t="shared" ref="F456:F466" si="82">F455</f>
        <v>г. Красноярск</v>
      </c>
      <c r="G456" s="26" t="s">
        <v>92</v>
      </c>
      <c r="H456" s="75"/>
      <c r="I456" s="88">
        <v>1</v>
      </c>
      <c r="J456" s="23">
        <v>0.33100000000000002</v>
      </c>
      <c r="K456" s="88">
        <f t="shared" si="81"/>
        <v>0.66900000000000004</v>
      </c>
    </row>
    <row r="457" spans="1:11" s="10" customFormat="1" x14ac:dyDescent="0.2">
      <c r="A457" s="49">
        <v>258</v>
      </c>
      <c r="B457" s="41" t="s">
        <v>3</v>
      </c>
      <c r="C457" s="48">
        <v>5064</v>
      </c>
      <c r="D457" s="12" t="s">
        <v>24</v>
      </c>
      <c r="E457" s="49" t="str">
        <f t="shared" ref="E457:E466" si="83">E455</f>
        <v>ООО "КрасКом"</v>
      </c>
      <c r="F457" s="38" t="str">
        <f t="shared" si="82"/>
        <v>г. Красноярск</v>
      </c>
      <c r="G457" s="48" t="s">
        <v>92</v>
      </c>
      <c r="H457" s="2" t="s">
        <v>314</v>
      </c>
      <c r="I457" s="87">
        <v>1</v>
      </c>
      <c r="J457" s="49">
        <v>0.44900000000000001</v>
      </c>
      <c r="K457" s="87">
        <f t="shared" si="81"/>
        <v>0.55099999999999993</v>
      </c>
    </row>
    <row r="458" spans="1:11" s="10" customFormat="1" x14ac:dyDescent="0.2">
      <c r="A458" s="49"/>
      <c r="B458" s="41" t="s">
        <v>3</v>
      </c>
      <c r="C458" s="48">
        <v>5064</v>
      </c>
      <c r="D458" s="12" t="s">
        <v>24</v>
      </c>
      <c r="E458" s="49" t="str">
        <f t="shared" si="83"/>
        <v>ООО "КрасКом"</v>
      </c>
      <c r="F458" s="38" t="str">
        <f t="shared" si="82"/>
        <v>г. Красноярск</v>
      </c>
      <c r="G458" s="48" t="s">
        <v>92</v>
      </c>
      <c r="H458" s="2"/>
      <c r="I458" s="87">
        <v>1</v>
      </c>
      <c r="J458" s="49">
        <v>0.375</v>
      </c>
      <c r="K458" s="87">
        <f t="shared" si="81"/>
        <v>0.625</v>
      </c>
    </row>
    <row r="459" spans="1:11" s="10" customFormat="1" x14ac:dyDescent="0.2">
      <c r="A459" s="19">
        <v>259</v>
      </c>
      <c r="B459" s="37" t="s">
        <v>3</v>
      </c>
      <c r="C459" s="21">
        <v>5068</v>
      </c>
      <c r="D459" s="80" t="s">
        <v>24</v>
      </c>
      <c r="E459" s="19" t="str">
        <f t="shared" si="83"/>
        <v>ООО "КрасКом"</v>
      </c>
      <c r="F459" s="16" t="str">
        <f t="shared" si="82"/>
        <v>г. Красноярск</v>
      </c>
      <c r="G459" s="21" t="s">
        <v>92</v>
      </c>
      <c r="H459" s="71" t="s">
        <v>291</v>
      </c>
      <c r="I459" s="64">
        <v>1</v>
      </c>
      <c r="J459" s="19">
        <v>0.54700000000000004</v>
      </c>
      <c r="K459" s="64">
        <f t="shared" si="81"/>
        <v>0.45299999999999996</v>
      </c>
    </row>
    <row r="460" spans="1:11" s="10" customFormat="1" x14ac:dyDescent="0.2">
      <c r="A460" s="23"/>
      <c r="B460" s="39" t="s">
        <v>3</v>
      </c>
      <c r="C460" s="26">
        <v>5068</v>
      </c>
      <c r="D460" s="13" t="s">
        <v>24</v>
      </c>
      <c r="E460" s="23" t="str">
        <f t="shared" si="83"/>
        <v>ООО "КрасКом"</v>
      </c>
      <c r="F460" s="17" t="str">
        <f t="shared" si="82"/>
        <v>г. Красноярск</v>
      </c>
      <c r="G460" s="26" t="s">
        <v>92</v>
      </c>
      <c r="H460" s="82"/>
      <c r="I460" s="88">
        <v>1</v>
      </c>
      <c r="J460" s="23">
        <v>0.499</v>
      </c>
      <c r="K460" s="88">
        <f t="shared" si="81"/>
        <v>0.501</v>
      </c>
    </row>
    <row r="461" spans="1:11" s="10" customFormat="1" x14ac:dyDescent="0.2">
      <c r="A461" s="49">
        <v>260</v>
      </c>
      <c r="B461" s="41" t="s">
        <v>3</v>
      </c>
      <c r="C461" s="48">
        <v>5073</v>
      </c>
      <c r="D461" s="12" t="s">
        <v>24</v>
      </c>
      <c r="E461" s="49" t="str">
        <f t="shared" si="83"/>
        <v>ООО "КрасКом"</v>
      </c>
      <c r="F461" s="38" t="str">
        <f t="shared" si="82"/>
        <v>г. Красноярск</v>
      </c>
      <c r="G461" s="48" t="s">
        <v>92</v>
      </c>
      <c r="H461" s="2" t="s">
        <v>307</v>
      </c>
      <c r="I461" s="87">
        <v>1</v>
      </c>
      <c r="J461" s="49">
        <v>0.45200000000000001</v>
      </c>
      <c r="K461" s="87">
        <f t="shared" si="81"/>
        <v>0.54800000000000004</v>
      </c>
    </row>
    <row r="462" spans="1:11" s="10" customFormat="1" x14ac:dyDescent="0.2">
      <c r="A462" s="49"/>
      <c r="B462" s="41" t="s">
        <v>3</v>
      </c>
      <c r="C462" s="48">
        <v>5073</v>
      </c>
      <c r="D462" s="12" t="s">
        <v>24</v>
      </c>
      <c r="E462" s="49" t="str">
        <f t="shared" si="83"/>
        <v>ООО "КрасКом"</v>
      </c>
      <c r="F462" s="38" t="str">
        <f t="shared" si="82"/>
        <v>г. Красноярск</v>
      </c>
      <c r="G462" s="48" t="s">
        <v>92</v>
      </c>
      <c r="H462" s="2"/>
      <c r="I462" s="87">
        <v>1</v>
      </c>
      <c r="J462" s="49">
        <v>0.54800000000000004</v>
      </c>
      <c r="K462" s="87">
        <f t="shared" si="81"/>
        <v>0.45199999999999996</v>
      </c>
    </row>
    <row r="463" spans="1:11" s="10" customFormat="1" x14ac:dyDescent="0.2">
      <c r="A463" s="19">
        <v>261</v>
      </c>
      <c r="B463" s="37" t="s">
        <v>3</v>
      </c>
      <c r="C463" s="21">
        <v>5074</v>
      </c>
      <c r="D463" s="80" t="s">
        <v>24</v>
      </c>
      <c r="E463" s="19" t="str">
        <f t="shared" si="83"/>
        <v>ООО "КрасКом"</v>
      </c>
      <c r="F463" s="16" t="str">
        <f t="shared" si="82"/>
        <v>г. Красноярск</v>
      </c>
      <c r="G463" s="21" t="s">
        <v>92</v>
      </c>
      <c r="H463" s="74" t="s">
        <v>308</v>
      </c>
      <c r="I463" s="64">
        <v>1</v>
      </c>
      <c r="J463" s="19">
        <v>0.46200000000000002</v>
      </c>
      <c r="K463" s="64">
        <f t="shared" si="81"/>
        <v>0.53800000000000003</v>
      </c>
    </row>
    <row r="464" spans="1:11" s="10" customFormat="1" x14ac:dyDescent="0.2">
      <c r="A464" s="23"/>
      <c r="B464" s="39" t="s">
        <v>3</v>
      </c>
      <c r="C464" s="26">
        <v>5074</v>
      </c>
      <c r="D464" s="13" t="s">
        <v>24</v>
      </c>
      <c r="E464" s="23" t="str">
        <f t="shared" si="83"/>
        <v>ООО "КрасКом"</v>
      </c>
      <c r="F464" s="17" t="str">
        <f t="shared" si="82"/>
        <v>г. Красноярск</v>
      </c>
      <c r="G464" s="26" t="s">
        <v>92</v>
      </c>
      <c r="H464" s="75"/>
      <c r="I464" s="88">
        <v>1</v>
      </c>
      <c r="J464" s="23">
        <v>0.433</v>
      </c>
      <c r="K464" s="88">
        <f t="shared" si="81"/>
        <v>0.56699999999999995</v>
      </c>
    </row>
    <row r="465" spans="1:17" s="10" customFormat="1" x14ac:dyDescent="0.2">
      <c r="A465" s="49">
        <v>262</v>
      </c>
      <c r="B465" s="41" t="s">
        <v>64</v>
      </c>
      <c r="C465" s="48">
        <v>5096</v>
      </c>
      <c r="D465" s="48" t="s">
        <v>24</v>
      </c>
      <c r="E465" s="49" t="str">
        <f t="shared" si="83"/>
        <v>ООО "КрасКом"</v>
      </c>
      <c r="F465" s="38" t="str">
        <f t="shared" si="82"/>
        <v>г. Красноярск</v>
      </c>
      <c r="G465" s="48" t="s">
        <v>92</v>
      </c>
      <c r="H465" s="45" t="s">
        <v>65</v>
      </c>
      <c r="I465" s="83">
        <v>6.3E-2</v>
      </c>
      <c r="J465" s="186">
        <v>2.7300000000000001E-2</v>
      </c>
      <c r="K465" s="83">
        <f t="shared" si="81"/>
        <v>3.5699999999999996E-2</v>
      </c>
      <c r="L465" s="22"/>
      <c r="M465" s="22"/>
      <c r="N465" s="22"/>
      <c r="O465" s="22"/>
      <c r="P465" s="22"/>
      <c r="Q465" s="22"/>
    </row>
    <row r="466" spans="1:17" s="10" customFormat="1" x14ac:dyDescent="0.2">
      <c r="A466" s="49"/>
      <c r="B466" s="41" t="s">
        <v>64</v>
      </c>
      <c r="C466" s="48">
        <v>5096</v>
      </c>
      <c r="D466" s="48" t="s">
        <v>24</v>
      </c>
      <c r="E466" s="49" t="str">
        <f t="shared" si="83"/>
        <v>ООО "КрасКом"</v>
      </c>
      <c r="F466" s="38" t="str">
        <f t="shared" si="82"/>
        <v>г. Красноярск</v>
      </c>
      <c r="G466" s="48" t="s">
        <v>92</v>
      </c>
      <c r="H466" s="45"/>
      <c r="I466" s="83">
        <v>6.3E-2</v>
      </c>
      <c r="J466" s="186">
        <v>5.0000000000000001E-4</v>
      </c>
      <c r="K466" s="83">
        <f t="shared" si="81"/>
        <v>6.25E-2</v>
      </c>
      <c r="L466" s="22"/>
      <c r="M466" s="22"/>
      <c r="N466" s="22"/>
      <c r="O466" s="22"/>
      <c r="P466" s="22"/>
      <c r="Q466" s="22"/>
    </row>
    <row r="467" spans="1:17" s="10" customFormat="1" x14ac:dyDescent="0.2">
      <c r="A467" s="19">
        <v>263</v>
      </c>
      <c r="B467" s="37" t="s">
        <v>3</v>
      </c>
      <c r="C467" s="21">
        <v>6011</v>
      </c>
      <c r="D467" s="21" t="s">
        <v>5</v>
      </c>
      <c r="E467" s="19" t="str">
        <f>E227</f>
        <v>ООО "КрасКом"</v>
      </c>
      <c r="F467" s="16" t="str">
        <f>F228</f>
        <v>г. Красноярск</v>
      </c>
      <c r="G467" s="21" t="s">
        <v>92</v>
      </c>
      <c r="H467" s="54" t="s">
        <v>157</v>
      </c>
      <c r="I467" s="64">
        <v>0.56000000000000005</v>
      </c>
      <c r="J467" s="19">
        <v>0.24099999999999999</v>
      </c>
      <c r="K467" s="64">
        <f t="shared" si="81"/>
        <v>0.31900000000000006</v>
      </c>
    </row>
    <row r="468" spans="1:17" s="10" customFormat="1" x14ac:dyDescent="0.2">
      <c r="A468" s="23"/>
      <c r="B468" s="39" t="s">
        <v>3</v>
      </c>
      <c r="C468" s="26">
        <v>6011</v>
      </c>
      <c r="D468" s="26" t="s">
        <v>5</v>
      </c>
      <c r="E468" s="23" t="str">
        <f>E228</f>
        <v>ООО "КрасКом"</v>
      </c>
      <c r="F468" s="17" t="str">
        <f>F467</f>
        <v>г. Красноярск</v>
      </c>
      <c r="G468" s="26" t="s">
        <v>92</v>
      </c>
      <c r="H468" s="55"/>
      <c r="I468" s="88">
        <v>0.63</v>
      </c>
      <c r="J468" s="23">
        <v>0.27500000000000002</v>
      </c>
      <c r="K468" s="88">
        <f t="shared" si="81"/>
        <v>0.35499999999999998</v>
      </c>
    </row>
    <row r="469" spans="1:17" s="10" customFormat="1" x14ac:dyDescent="0.2">
      <c r="A469" s="30">
        <v>264</v>
      </c>
      <c r="B469" s="44" t="s">
        <v>64</v>
      </c>
      <c r="C469" s="46">
        <v>6071</v>
      </c>
      <c r="D469" s="7" t="s">
        <v>24</v>
      </c>
      <c r="E469" s="30" t="str">
        <f>E124</f>
        <v>ООО "КрасКом"</v>
      </c>
      <c r="F469" s="188" t="str">
        <f>F229</f>
        <v>г. Красноярск</v>
      </c>
      <c r="G469" s="46" t="s">
        <v>92</v>
      </c>
      <c r="H469" s="72" t="s">
        <v>66</v>
      </c>
      <c r="I469" s="215">
        <v>0.25</v>
      </c>
      <c r="J469" s="221">
        <v>5.7299999999999997E-2</v>
      </c>
      <c r="K469" s="215">
        <f t="shared" si="81"/>
        <v>0.19270000000000001</v>
      </c>
      <c r="L469" s="22"/>
      <c r="M469" s="22"/>
      <c r="N469" s="22"/>
      <c r="O469" s="22"/>
      <c r="P469" s="22"/>
      <c r="Q469" s="22"/>
    </row>
    <row r="470" spans="1:17" s="10" customFormat="1" ht="30" x14ac:dyDescent="0.2">
      <c r="A470" s="30">
        <v>265</v>
      </c>
      <c r="B470" s="44" t="s">
        <v>13</v>
      </c>
      <c r="C470" s="46">
        <v>9010</v>
      </c>
      <c r="D470" s="7" t="s">
        <v>24</v>
      </c>
      <c r="E470" s="30" t="str">
        <f>E306</f>
        <v>ООО "КрасКом"</v>
      </c>
      <c r="F470" s="188" t="str">
        <f>F307</f>
        <v>г. Красноярск</v>
      </c>
      <c r="G470" s="46" t="s">
        <v>92</v>
      </c>
      <c r="H470" s="32" t="s">
        <v>292</v>
      </c>
      <c r="I470" s="62">
        <v>0.1</v>
      </c>
      <c r="J470" s="30">
        <v>7.6100000000000001E-2</v>
      </c>
      <c r="K470" s="62">
        <f t="shared" si="81"/>
        <v>2.3900000000000005E-2</v>
      </c>
    </row>
    <row r="471" spans="1:17" s="10" customFormat="1" x14ac:dyDescent="0.2">
      <c r="A471" s="49">
        <v>266</v>
      </c>
      <c r="B471" s="41" t="s">
        <v>3</v>
      </c>
      <c r="C471" s="48">
        <v>9078</v>
      </c>
      <c r="D471" s="6" t="s">
        <v>24</v>
      </c>
      <c r="E471" s="49" t="str">
        <f>E185</f>
        <v>ООО "КрасКом"</v>
      </c>
      <c r="F471" s="38" t="str">
        <f>F186</f>
        <v>г. Красноярск</v>
      </c>
      <c r="G471" s="48" t="s">
        <v>92</v>
      </c>
      <c r="H471" s="45" t="s">
        <v>68</v>
      </c>
      <c r="I471" s="83">
        <v>1</v>
      </c>
      <c r="J471" s="186">
        <v>0.35599999999999998</v>
      </c>
      <c r="K471" s="83">
        <f t="shared" si="81"/>
        <v>0.64400000000000002</v>
      </c>
      <c r="L471" s="22"/>
      <c r="M471" s="22"/>
      <c r="N471" s="22"/>
      <c r="O471" s="22"/>
      <c r="P471" s="22"/>
      <c r="Q471" s="22"/>
    </row>
    <row r="472" spans="1:17" s="10" customFormat="1" x14ac:dyDescent="0.2">
      <c r="A472" s="49"/>
      <c r="B472" s="41" t="s">
        <v>3</v>
      </c>
      <c r="C472" s="48">
        <v>9078</v>
      </c>
      <c r="D472" s="6" t="s">
        <v>24</v>
      </c>
      <c r="E472" s="49" t="str">
        <f>E186</f>
        <v>ООО "КрасКом"</v>
      </c>
      <c r="F472" s="38" t="str">
        <f>F471</f>
        <v>г. Красноярск</v>
      </c>
      <c r="G472" s="48" t="s">
        <v>92</v>
      </c>
      <c r="H472" s="45"/>
      <c r="I472" s="83">
        <v>1</v>
      </c>
      <c r="J472" s="186">
        <v>0.499</v>
      </c>
      <c r="K472" s="83">
        <f t="shared" si="81"/>
        <v>0.501</v>
      </c>
      <c r="L472" s="22"/>
      <c r="M472" s="22"/>
      <c r="N472" s="22"/>
      <c r="O472" s="22"/>
      <c r="P472" s="22"/>
      <c r="Q472" s="22"/>
    </row>
    <row r="473" spans="1:17" s="10" customFormat="1" x14ac:dyDescent="0.2">
      <c r="A473" s="19">
        <v>267</v>
      </c>
      <c r="B473" s="37" t="s">
        <v>3</v>
      </c>
      <c r="C473" s="21">
        <v>9080</v>
      </c>
      <c r="D473" s="1" t="s">
        <v>24</v>
      </c>
      <c r="E473" s="19" t="str">
        <f>E471</f>
        <v>ООО "КрасКом"</v>
      </c>
      <c r="F473" s="16" t="str">
        <f>F472</f>
        <v>г. Красноярск</v>
      </c>
      <c r="G473" s="21" t="s">
        <v>92</v>
      </c>
      <c r="H473" s="71" t="s">
        <v>67</v>
      </c>
      <c r="I473" s="66">
        <v>1</v>
      </c>
      <c r="J473" s="185">
        <v>0.36</v>
      </c>
      <c r="K473" s="66">
        <f t="shared" si="81"/>
        <v>0.64</v>
      </c>
      <c r="L473" s="22"/>
      <c r="M473" s="22"/>
      <c r="N473" s="22"/>
      <c r="O473" s="22"/>
      <c r="P473" s="22"/>
      <c r="Q473" s="22"/>
    </row>
    <row r="474" spans="1:17" s="10" customFormat="1" x14ac:dyDescent="0.2">
      <c r="A474" s="23"/>
      <c r="B474" s="39" t="s">
        <v>3</v>
      </c>
      <c r="C474" s="26">
        <v>9080</v>
      </c>
      <c r="D474" s="3" t="s">
        <v>24</v>
      </c>
      <c r="E474" s="23" t="str">
        <f>E472</f>
        <v>ООО "КрасКом"</v>
      </c>
      <c r="F474" s="17" t="str">
        <f>F473</f>
        <v>г. Красноярск</v>
      </c>
      <c r="G474" s="26" t="s">
        <v>92</v>
      </c>
      <c r="H474" s="82"/>
      <c r="I474" s="85">
        <v>1</v>
      </c>
      <c r="J474" s="187">
        <v>0.42099999999999999</v>
      </c>
      <c r="K474" s="85">
        <f t="shared" si="81"/>
        <v>0.57899999999999996</v>
      </c>
      <c r="L474" s="22"/>
      <c r="M474" s="22"/>
      <c r="N474" s="22"/>
      <c r="O474" s="22"/>
      <c r="P474" s="22"/>
      <c r="Q474" s="22"/>
    </row>
    <row r="475" spans="1:17" s="10" customFormat="1" x14ac:dyDescent="0.2">
      <c r="A475" s="19">
        <v>268</v>
      </c>
      <c r="B475" s="37" t="s">
        <v>3</v>
      </c>
      <c r="C475" s="21">
        <v>9088</v>
      </c>
      <c r="D475" s="1" t="s">
        <v>24</v>
      </c>
      <c r="E475" s="19" t="str">
        <f>E474</f>
        <v>ООО "КрасКом"</v>
      </c>
      <c r="F475" s="16" t="str">
        <f>F187</f>
        <v>г. Красноярск</v>
      </c>
      <c r="G475" s="21" t="s">
        <v>92</v>
      </c>
      <c r="H475" s="71" t="s">
        <v>69</v>
      </c>
      <c r="I475" s="66">
        <v>1</v>
      </c>
      <c r="J475" s="185">
        <v>0.67100000000000004</v>
      </c>
      <c r="K475" s="66">
        <f t="shared" si="81"/>
        <v>0.32899999999999996</v>
      </c>
      <c r="L475" s="22"/>
      <c r="M475" s="22"/>
      <c r="N475" s="22"/>
      <c r="O475" s="22"/>
      <c r="P475" s="22"/>
      <c r="Q475" s="22"/>
    </row>
    <row r="476" spans="1:17" s="10" customFormat="1" x14ac:dyDescent="0.2">
      <c r="A476" s="23"/>
      <c r="B476" s="39" t="s">
        <v>3</v>
      </c>
      <c r="C476" s="26">
        <v>9088</v>
      </c>
      <c r="D476" s="3" t="s">
        <v>24</v>
      </c>
      <c r="E476" s="23" t="str">
        <f>E187</f>
        <v>ООО "КрасКом"</v>
      </c>
      <c r="F476" s="17" t="str">
        <f t="shared" ref="F476:F510" si="84">F475</f>
        <v>г. Красноярск</v>
      </c>
      <c r="G476" s="26" t="s">
        <v>92</v>
      </c>
      <c r="H476" s="82"/>
      <c r="I476" s="85">
        <v>1</v>
      </c>
      <c r="J476" s="187">
        <f>0.521+0.019+0.106</f>
        <v>0.64600000000000002</v>
      </c>
      <c r="K476" s="85">
        <f t="shared" si="81"/>
        <v>0.35399999999999998</v>
      </c>
      <c r="L476" s="22"/>
      <c r="M476" s="22"/>
      <c r="N476" s="22"/>
      <c r="O476" s="22"/>
      <c r="P476" s="22"/>
      <c r="Q476" s="22"/>
    </row>
    <row r="477" spans="1:17" s="10" customFormat="1" x14ac:dyDescent="0.2">
      <c r="A477" s="49">
        <v>269</v>
      </c>
      <c r="B477" s="41" t="s">
        <v>3</v>
      </c>
      <c r="C477" s="48">
        <v>9090</v>
      </c>
      <c r="D477" s="191" t="s">
        <v>24</v>
      </c>
      <c r="E477" s="49" t="str">
        <f t="shared" ref="E477:E510" si="85">E475</f>
        <v>ООО "КрасКом"</v>
      </c>
      <c r="F477" s="38" t="str">
        <f t="shared" si="84"/>
        <v>г. Красноярск</v>
      </c>
      <c r="G477" s="48" t="s">
        <v>92</v>
      </c>
      <c r="H477" s="2" t="s">
        <v>293</v>
      </c>
      <c r="I477" s="87">
        <v>1</v>
      </c>
      <c r="J477" s="49">
        <v>0.505</v>
      </c>
      <c r="K477" s="87">
        <f t="shared" si="81"/>
        <v>0.495</v>
      </c>
    </row>
    <row r="478" spans="1:17" s="10" customFormat="1" x14ac:dyDescent="0.2">
      <c r="A478" s="49"/>
      <c r="B478" s="41" t="s">
        <v>3</v>
      </c>
      <c r="C478" s="48">
        <v>9090</v>
      </c>
      <c r="D478" s="191" t="s">
        <v>24</v>
      </c>
      <c r="E478" s="49" t="str">
        <f t="shared" si="85"/>
        <v>ООО "КрасКом"</v>
      </c>
      <c r="F478" s="38" t="str">
        <f t="shared" si="84"/>
        <v>г. Красноярск</v>
      </c>
      <c r="G478" s="48" t="s">
        <v>92</v>
      </c>
      <c r="H478" s="2"/>
      <c r="I478" s="87">
        <v>1</v>
      </c>
      <c r="J478" s="49">
        <v>0.55700000000000005</v>
      </c>
      <c r="K478" s="87">
        <f t="shared" si="81"/>
        <v>0.44299999999999995</v>
      </c>
    </row>
    <row r="479" spans="1:17" s="22" customFormat="1" x14ac:dyDescent="0.2">
      <c r="A479" s="19">
        <v>268</v>
      </c>
      <c r="B479" s="37" t="s">
        <v>3</v>
      </c>
      <c r="C479" s="21">
        <v>9091</v>
      </c>
      <c r="D479" s="18" t="s">
        <v>24</v>
      </c>
      <c r="E479" s="19" t="str">
        <f t="shared" si="85"/>
        <v>ООО "КрасКом"</v>
      </c>
      <c r="F479" s="16" t="str">
        <f t="shared" si="84"/>
        <v>г. Красноярск</v>
      </c>
      <c r="G479" s="21" t="s">
        <v>92</v>
      </c>
      <c r="H479" s="74" t="s">
        <v>294</v>
      </c>
      <c r="I479" s="64">
        <v>0.63</v>
      </c>
      <c r="J479" s="19">
        <v>0.311</v>
      </c>
      <c r="K479" s="226">
        <f t="shared" si="81"/>
        <v>0.31900000000000001</v>
      </c>
      <c r="L479" s="10"/>
      <c r="M479" s="10"/>
      <c r="N479" s="10"/>
      <c r="O479" s="10"/>
      <c r="P479" s="10"/>
      <c r="Q479" s="10"/>
    </row>
    <row r="480" spans="1:17" s="22" customFormat="1" x14ac:dyDescent="0.2">
      <c r="A480" s="23"/>
      <c r="B480" s="57" t="s">
        <v>3</v>
      </c>
      <c r="C480" s="26">
        <v>9091</v>
      </c>
      <c r="D480" s="14" t="s">
        <v>24</v>
      </c>
      <c r="E480" s="23" t="str">
        <f t="shared" si="85"/>
        <v>ООО "КрасКом"</v>
      </c>
      <c r="F480" s="17" t="str">
        <f t="shared" si="84"/>
        <v>г. Красноярск</v>
      </c>
      <c r="G480" s="26" t="s">
        <v>92</v>
      </c>
      <c r="H480" s="75"/>
      <c r="I480" s="88">
        <v>0.63</v>
      </c>
      <c r="J480" s="23">
        <v>0.35899999999999999</v>
      </c>
      <c r="K480" s="233">
        <f t="shared" si="81"/>
        <v>0.27100000000000002</v>
      </c>
      <c r="L480" s="10"/>
      <c r="M480" s="10"/>
      <c r="N480" s="10"/>
      <c r="O480" s="10"/>
      <c r="P480" s="10"/>
      <c r="Q480" s="10"/>
    </row>
    <row r="481" spans="1:17" s="22" customFormat="1" x14ac:dyDescent="0.2">
      <c r="A481" s="49">
        <v>269</v>
      </c>
      <c r="B481" s="238" t="s">
        <v>3</v>
      </c>
      <c r="C481" s="48">
        <v>9097</v>
      </c>
      <c r="D481" s="191" t="s">
        <v>24</v>
      </c>
      <c r="E481" s="49" t="str">
        <f t="shared" si="85"/>
        <v>ООО "КрасКом"</v>
      </c>
      <c r="F481" s="38" t="str">
        <f t="shared" si="84"/>
        <v>г. Красноярск</v>
      </c>
      <c r="G481" s="48" t="s">
        <v>92</v>
      </c>
      <c r="H481" s="2" t="s">
        <v>295</v>
      </c>
      <c r="I481" s="87">
        <v>1</v>
      </c>
      <c r="J481" s="49">
        <f>0.567+0.03+0.03</f>
        <v>0.627</v>
      </c>
      <c r="K481" s="225">
        <f t="shared" si="81"/>
        <v>0.373</v>
      </c>
      <c r="L481" s="10"/>
      <c r="M481" s="10"/>
      <c r="N481" s="10"/>
      <c r="O481" s="10"/>
      <c r="P481" s="10"/>
      <c r="Q481" s="10"/>
    </row>
    <row r="482" spans="1:17" s="22" customFormat="1" x14ac:dyDescent="0.2">
      <c r="A482" s="49"/>
      <c r="B482" s="41" t="s">
        <v>3</v>
      </c>
      <c r="C482" s="48">
        <v>9097</v>
      </c>
      <c r="D482" s="191" t="s">
        <v>24</v>
      </c>
      <c r="E482" s="49" t="str">
        <f t="shared" si="85"/>
        <v>ООО "КрасКом"</v>
      </c>
      <c r="F482" s="38" t="str">
        <f t="shared" si="84"/>
        <v>г. Красноярск</v>
      </c>
      <c r="G482" s="48" t="s">
        <v>92</v>
      </c>
      <c r="H482" s="2"/>
      <c r="I482" s="87">
        <v>1</v>
      </c>
      <c r="J482" s="49">
        <v>0.60099999999999998</v>
      </c>
      <c r="K482" s="225">
        <f t="shared" si="81"/>
        <v>0.39900000000000002</v>
      </c>
      <c r="L482" s="10"/>
      <c r="M482" s="10"/>
      <c r="N482" s="10"/>
      <c r="O482" s="10"/>
      <c r="P482" s="10"/>
      <c r="Q482" s="10"/>
    </row>
    <row r="483" spans="1:17" s="22" customFormat="1" x14ac:dyDescent="0.2">
      <c r="A483" s="19">
        <v>270</v>
      </c>
      <c r="B483" s="37" t="s">
        <v>3</v>
      </c>
      <c r="C483" s="21">
        <v>9098</v>
      </c>
      <c r="D483" s="18" t="s">
        <v>24</v>
      </c>
      <c r="E483" s="19" t="str">
        <f t="shared" si="85"/>
        <v>ООО "КрасКом"</v>
      </c>
      <c r="F483" s="16" t="str">
        <f t="shared" si="84"/>
        <v>г. Красноярск</v>
      </c>
      <c r="G483" s="21" t="s">
        <v>92</v>
      </c>
      <c r="H483" s="74" t="s">
        <v>296</v>
      </c>
      <c r="I483" s="64">
        <v>1</v>
      </c>
      <c r="J483" s="19">
        <v>0.58899999999999997</v>
      </c>
      <c r="K483" s="226">
        <f t="shared" si="81"/>
        <v>0.41100000000000003</v>
      </c>
      <c r="L483" s="10"/>
      <c r="M483" s="10"/>
      <c r="N483" s="10"/>
      <c r="O483" s="10"/>
      <c r="P483" s="10"/>
      <c r="Q483" s="10"/>
    </row>
    <row r="484" spans="1:17" s="22" customFormat="1" x14ac:dyDescent="0.2">
      <c r="A484" s="23"/>
      <c r="B484" s="39" t="s">
        <v>3</v>
      </c>
      <c r="C484" s="26">
        <v>9098</v>
      </c>
      <c r="D484" s="14" t="s">
        <v>24</v>
      </c>
      <c r="E484" s="23" t="str">
        <f t="shared" si="85"/>
        <v>ООО "КрасКом"</v>
      </c>
      <c r="F484" s="17" t="str">
        <f t="shared" si="84"/>
        <v>г. Красноярск</v>
      </c>
      <c r="G484" s="26" t="s">
        <v>92</v>
      </c>
      <c r="H484" s="75"/>
      <c r="I484" s="88">
        <v>1</v>
      </c>
      <c r="J484" s="23">
        <v>0.61399999999999999</v>
      </c>
      <c r="K484" s="233">
        <f t="shared" si="81"/>
        <v>0.38600000000000001</v>
      </c>
      <c r="L484" s="10"/>
      <c r="M484" s="10"/>
      <c r="N484" s="10"/>
      <c r="O484" s="10"/>
      <c r="P484" s="10"/>
      <c r="Q484" s="10"/>
    </row>
    <row r="485" spans="1:17" s="22" customFormat="1" x14ac:dyDescent="0.2">
      <c r="A485" s="49">
        <v>271</v>
      </c>
      <c r="B485" s="41" t="s">
        <v>3</v>
      </c>
      <c r="C485" s="48">
        <v>9099</v>
      </c>
      <c r="D485" s="191" t="s">
        <v>24</v>
      </c>
      <c r="E485" s="49" t="str">
        <f t="shared" si="85"/>
        <v>ООО "КрасКом"</v>
      </c>
      <c r="F485" s="38" t="str">
        <f t="shared" si="84"/>
        <v>г. Красноярск</v>
      </c>
      <c r="G485" s="48" t="s">
        <v>92</v>
      </c>
      <c r="H485" s="2" t="s">
        <v>297</v>
      </c>
      <c r="I485" s="87">
        <v>1</v>
      </c>
      <c r="J485" s="49">
        <v>0.55900000000000005</v>
      </c>
      <c r="K485" s="225">
        <f t="shared" si="81"/>
        <v>0.44099999999999995</v>
      </c>
      <c r="L485" s="10"/>
      <c r="M485" s="10"/>
      <c r="N485" s="10"/>
      <c r="O485" s="10"/>
      <c r="P485" s="10"/>
      <c r="Q485" s="10"/>
    </row>
    <row r="486" spans="1:17" s="22" customFormat="1" x14ac:dyDescent="0.2">
      <c r="A486" s="49"/>
      <c r="B486" s="41" t="s">
        <v>3</v>
      </c>
      <c r="C486" s="48">
        <v>9099</v>
      </c>
      <c r="D486" s="191" t="s">
        <v>24</v>
      </c>
      <c r="E486" s="49" t="str">
        <f t="shared" si="85"/>
        <v>ООО "КрасКом"</v>
      </c>
      <c r="F486" s="38" t="str">
        <f t="shared" si="84"/>
        <v>г. Красноярск</v>
      </c>
      <c r="G486" s="48" t="s">
        <v>92</v>
      </c>
      <c r="H486" s="2"/>
      <c r="I486" s="87">
        <v>1</v>
      </c>
      <c r="J486" s="49">
        <v>0.53400000000000003</v>
      </c>
      <c r="K486" s="225">
        <f t="shared" si="81"/>
        <v>0.46599999999999997</v>
      </c>
      <c r="L486" s="10"/>
      <c r="M486" s="10"/>
      <c r="N486" s="10"/>
      <c r="O486" s="10"/>
      <c r="P486" s="10"/>
      <c r="Q486" s="10"/>
    </row>
    <row r="487" spans="1:17" s="22" customFormat="1" x14ac:dyDescent="0.2">
      <c r="A487" s="19">
        <v>272</v>
      </c>
      <c r="B487" s="37" t="s">
        <v>3</v>
      </c>
      <c r="C487" s="21">
        <v>9100</v>
      </c>
      <c r="D487" s="18" t="s">
        <v>24</v>
      </c>
      <c r="E487" s="19" t="str">
        <f t="shared" si="85"/>
        <v>ООО "КрасКом"</v>
      </c>
      <c r="F487" s="16" t="str">
        <f t="shared" si="84"/>
        <v>г. Красноярск</v>
      </c>
      <c r="G487" s="21" t="s">
        <v>92</v>
      </c>
      <c r="H487" s="74" t="s">
        <v>298</v>
      </c>
      <c r="I487" s="64">
        <v>1</v>
      </c>
      <c r="J487" s="19">
        <v>0.44800000000000001</v>
      </c>
      <c r="K487" s="226">
        <f t="shared" si="81"/>
        <v>0.55200000000000005</v>
      </c>
      <c r="L487" s="10"/>
      <c r="M487" s="10"/>
      <c r="N487" s="10"/>
      <c r="O487" s="10"/>
      <c r="P487" s="10"/>
      <c r="Q487" s="10"/>
    </row>
    <row r="488" spans="1:17" s="22" customFormat="1" x14ac:dyDescent="0.2">
      <c r="A488" s="23"/>
      <c r="B488" s="39" t="s">
        <v>3</v>
      </c>
      <c r="C488" s="26">
        <v>9100</v>
      </c>
      <c r="D488" s="14" t="s">
        <v>24</v>
      </c>
      <c r="E488" s="23" t="str">
        <f t="shared" si="85"/>
        <v>ООО "КрасКом"</v>
      </c>
      <c r="F488" s="17" t="str">
        <f t="shared" si="84"/>
        <v>г. Красноярск</v>
      </c>
      <c r="G488" s="26" t="s">
        <v>92</v>
      </c>
      <c r="H488" s="75"/>
      <c r="I488" s="88">
        <v>1</v>
      </c>
      <c r="J488" s="23">
        <v>0.36899999999999999</v>
      </c>
      <c r="K488" s="233">
        <f t="shared" si="81"/>
        <v>0.63100000000000001</v>
      </c>
      <c r="L488" s="10"/>
      <c r="M488" s="10"/>
      <c r="N488" s="10"/>
      <c r="O488" s="10"/>
      <c r="P488" s="10"/>
      <c r="Q488" s="10"/>
    </row>
    <row r="489" spans="1:17" s="22" customFormat="1" x14ac:dyDescent="0.2">
      <c r="A489" s="49">
        <v>273</v>
      </c>
      <c r="B489" s="41" t="s">
        <v>3</v>
      </c>
      <c r="C489" s="48">
        <v>9101</v>
      </c>
      <c r="D489" s="191" t="s">
        <v>24</v>
      </c>
      <c r="E489" s="49" t="str">
        <f t="shared" si="85"/>
        <v>ООО "КрасКом"</v>
      </c>
      <c r="F489" s="38" t="str">
        <f t="shared" si="84"/>
        <v>г. Красноярск</v>
      </c>
      <c r="G489" s="48" t="s">
        <v>92</v>
      </c>
      <c r="H489" s="2" t="s">
        <v>299</v>
      </c>
      <c r="I489" s="87">
        <v>1</v>
      </c>
      <c r="J489" s="49">
        <v>0.47499999999999998</v>
      </c>
      <c r="K489" s="225">
        <f t="shared" si="81"/>
        <v>0.52500000000000002</v>
      </c>
      <c r="L489" s="10"/>
      <c r="M489" s="10"/>
      <c r="N489" s="10"/>
      <c r="O489" s="10"/>
      <c r="P489" s="10"/>
      <c r="Q489" s="10"/>
    </row>
    <row r="490" spans="1:17" s="10" customFormat="1" x14ac:dyDescent="0.2">
      <c r="A490" s="38"/>
      <c r="B490" s="41" t="s">
        <v>3</v>
      </c>
      <c r="C490" s="48">
        <v>9101</v>
      </c>
      <c r="D490" s="12" t="s">
        <v>24</v>
      </c>
      <c r="E490" s="49" t="str">
        <f t="shared" si="85"/>
        <v>ООО "КрасКом"</v>
      </c>
      <c r="F490" s="38" t="str">
        <f t="shared" si="84"/>
        <v>г. Красноярск</v>
      </c>
      <c r="G490" s="48" t="s">
        <v>92</v>
      </c>
      <c r="H490" s="2"/>
      <c r="I490" s="87">
        <v>1</v>
      </c>
      <c r="J490" s="49">
        <v>0.45300000000000001</v>
      </c>
      <c r="K490" s="87">
        <f t="shared" si="81"/>
        <v>0.54699999999999993</v>
      </c>
    </row>
    <row r="491" spans="1:17" s="10" customFormat="1" x14ac:dyDescent="0.2">
      <c r="A491" s="16">
        <v>274</v>
      </c>
      <c r="B491" s="37" t="s">
        <v>3</v>
      </c>
      <c r="C491" s="21">
        <v>9106</v>
      </c>
      <c r="D491" s="80" t="s">
        <v>24</v>
      </c>
      <c r="E491" s="19" t="str">
        <f t="shared" si="85"/>
        <v>ООО "КрасКом"</v>
      </c>
      <c r="F491" s="16" t="str">
        <f t="shared" si="84"/>
        <v>г. Красноярск</v>
      </c>
      <c r="G491" s="21" t="s">
        <v>92</v>
      </c>
      <c r="H491" s="74" t="s">
        <v>300</v>
      </c>
      <c r="I491" s="64">
        <v>1</v>
      </c>
      <c r="J491" s="64">
        <f>0.332+0.0664</f>
        <v>0.39840000000000003</v>
      </c>
      <c r="K491" s="64">
        <f t="shared" si="81"/>
        <v>0.60159999999999991</v>
      </c>
    </row>
    <row r="492" spans="1:17" s="10" customFormat="1" x14ac:dyDescent="0.2">
      <c r="A492" s="17"/>
      <c r="B492" s="39" t="s">
        <v>3</v>
      </c>
      <c r="C492" s="26">
        <v>9106</v>
      </c>
      <c r="D492" s="13" t="s">
        <v>24</v>
      </c>
      <c r="E492" s="23" t="str">
        <f t="shared" si="85"/>
        <v>ООО "КрасКом"</v>
      </c>
      <c r="F492" s="17" t="str">
        <f t="shared" si="84"/>
        <v>г. Красноярск</v>
      </c>
      <c r="G492" s="26" t="s">
        <v>92</v>
      </c>
      <c r="H492" s="75"/>
      <c r="I492" s="88">
        <v>1</v>
      </c>
      <c r="J492" s="23">
        <v>0.40799999999999997</v>
      </c>
      <c r="K492" s="88">
        <f t="shared" si="81"/>
        <v>0.59200000000000008</v>
      </c>
    </row>
    <row r="493" spans="1:17" s="10" customFormat="1" x14ac:dyDescent="0.2">
      <c r="A493" s="38">
        <v>275</v>
      </c>
      <c r="B493" s="41" t="s">
        <v>3</v>
      </c>
      <c r="C493" s="48">
        <v>9115</v>
      </c>
      <c r="D493" s="12" t="s">
        <v>24</v>
      </c>
      <c r="E493" s="49" t="str">
        <f t="shared" si="85"/>
        <v>ООО "КрасКом"</v>
      </c>
      <c r="F493" s="38" t="str">
        <f t="shared" si="84"/>
        <v>г. Красноярск</v>
      </c>
      <c r="G493" s="48" t="s">
        <v>92</v>
      </c>
      <c r="H493" s="2" t="s">
        <v>301</v>
      </c>
      <c r="I493" s="87">
        <v>1</v>
      </c>
      <c r="J493" s="49">
        <v>0.65400000000000003</v>
      </c>
      <c r="K493" s="87">
        <f t="shared" si="81"/>
        <v>0.34599999999999997</v>
      </c>
    </row>
    <row r="494" spans="1:17" s="10" customFormat="1" x14ac:dyDescent="0.2">
      <c r="A494" s="49"/>
      <c r="B494" s="41" t="s">
        <v>3</v>
      </c>
      <c r="C494" s="48">
        <v>9115</v>
      </c>
      <c r="D494" s="12" t="s">
        <v>24</v>
      </c>
      <c r="E494" s="49" t="str">
        <f t="shared" si="85"/>
        <v>ООО "КрасКом"</v>
      </c>
      <c r="F494" s="38" t="str">
        <f t="shared" si="84"/>
        <v>г. Красноярск</v>
      </c>
      <c r="G494" s="48" t="s">
        <v>92</v>
      </c>
      <c r="H494" s="15"/>
      <c r="I494" s="87">
        <v>1</v>
      </c>
      <c r="J494" s="49">
        <v>0.69799999999999995</v>
      </c>
      <c r="K494" s="87">
        <f t="shared" si="81"/>
        <v>0.30200000000000005</v>
      </c>
    </row>
    <row r="495" spans="1:17" s="10" customFormat="1" x14ac:dyDescent="0.2">
      <c r="A495" s="19">
        <v>276</v>
      </c>
      <c r="B495" s="37" t="s">
        <v>3</v>
      </c>
      <c r="C495" s="21">
        <v>9122</v>
      </c>
      <c r="D495" s="80" t="s">
        <v>24</v>
      </c>
      <c r="E495" s="19" t="str">
        <f t="shared" si="85"/>
        <v>ООО "КрасКом"</v>
      </c>
      <c r="F495" s="16" t="str">
        <f t="shared" si="84"/>
        <v>г. Красноярск</v>
      </c>
      <c r="G495" s="21" t="s">
        <v>92</v>
      </c>
      <c r="H495" s="76" t="s">
        <v>302</v>
      </c>
      <c r="I495" s="64">
        <v>1</v>
      </c>
      <c r="J495" s="19">
        <v>0.53900000000000003</v>
      </c>
      <c r="K495" s="64">
        <f t="shared" si="81"/>
        <v>0.46099999999999997</v>
      </c>
    </row>
    <row r="496" spans="1:17" s="10" customFormat="1" x14ac:dyDescent="0.2">
      <c r="A496" s="23"/>
      <c r="B496" s="39" t="s">
        <v>3</v>
      </c>
      <c r="C496" s="26">
        <v>9122</v>
      </c>
      <c r="D496" s="13" t="s">
        <v>24</v>
      </c>
      <c r="E496" s="23" t="str">
        <f t="shared" si="85"/>
        <v>ООО "КрасКом"</v>
      </c>
      <c r="F496" s="17" t="str">
        <f t="shared" si="84"/>
        <v>г. Красноярск</v>
      </c>
      <c r="G496" s="26" t="s">
        <v>92</v>
      </c>
      <c r="H496" s="77"/>
      <c r="I496" s="88">
        <v>1</v>
      </c>
      <c r="J496" s="23">
        <v>0.66900000000000004</v>
      </c>
      <c r="K496" s="88">
        <f t="shared" si="81"/>
        <v>0.33099999999999996</v>
      </c>
    </row>
    <row r="497" spans="1:17" s="10" customFormat="1" x14ac:dyDescent="0.2">
      <c r="A497" s="49">
        <v>277</v>
      </c>
      <c r="B497" s="41" t="s">
        <v>3</v>
      </c>
      <c r="C497" s="48">
        <v>9123</v>
      </c>
      <c r="D497" s="48" t="s">
        <v>24</v>
      </c>
      <c r="E497" s="49" t="str">
        <f t="shared" si="85"/>
        <v>ООО "КрасКом"</v>
      </c>
      <c r="F497" s="38" t="str">
        <f t="shared" si="84"/>
        <v>г. Красноярск</v>
      </c>
      <c r="G497" s="48" t="s">
        <v>92</v>
      </c>
      <c r="H497" s="22" t="s">
        <v>75</v>
      </c>
      <c r="I497" s="83">
        <v>1</v>
      </c>
      <c r="J497" s="186">
        <v>0.30099999999999999</v>
      </c>
      <c r="K497" s="83">
        <f t="shared" si="81"/>
        <v>0.69900000000000007</v>
      </c>
      <c r="L497" s="22"/>
      <c r="M497" s="22"/>
      <c r="N497" s="22"/>
      <c r="O497" s="22"/>
      <c r="P497" s="22"/>
      <c r="Q497" s="22"/>
    </row>
    <row r="498" spans="1:17" s="10" customFormat="1" x14ac:dyDescent="0.2">
      <c r="A498" s="49"/>
      <c r="B498" s="41" t="s">
        <v>3</v>
      </c>
      <c r="C498" s="48">
        <v>9123</v>
      </c>
      <c r="D498" s="48" t="s">
        <v>24</v>
      </c>
      <c r="E498" s="49" t="str">
        <f t="shared" si="85"/>
        <v>ООО "КрасКом"</v>
      </c>
      <c r="F498" s="38" t="str">
        <f t="shared" si="84"/>
        <v>г. Красноярск</v>
      </c>
      <c r="G498" s="48" t="s">
        <v>92</v>
      </c>
      <c r="H498" s="22"/>
      <c r="I498" s="83">
        <v>1</v>
      </c>
      <c r="J498" s="186">
        <v>0.34599999999999997</v>
      </c>
      <c r="K498" s="83">
        <f t="shared" si="81"/>
        <v>0.65400000000000003</v>
      </c>
      <c r="L498" s="22"/>
      <c r="M498" s="22"/>
      <c r="N498" s="22"/>
      <c r="O498" s="22"/>
      <c r="P498" s="22"/>
      <c r="Q498" s="22"/>
    </row>
    <row r="499" spans="1:17" s="10" customFormat="1" x14ac:dyDescent="0.2">
      <c r="A499" s="19">
        <v>278</v>
      </c>
      <c r="B499" s="37" t="s">
        <v>3</v>
      </c>
      <c r="C499" s="21">
        <v>10106</v>
      </c>
      <c r="D499" s="80" t="s">
        <v>24</v>
      </c>
      <c r="E499" s="19" t="str">
        <f t="shared" si="85"/>
        <v>ООО "КрасКом"</v>
      </c>
      <c r="F499" s="16" t="str">
        <f t="shared" si="84"/>
        <v>г. Красноярск</v>
      </c>
      <c r="G499" s="21" t="s">
        <v>92</v>
      </c>
      <c r="H499" s="76" t="s">
        <v>303</v>
      </c>
      <c r="I499" s="64">
        <v>0.4</v>
      </c>
      <c r="J499" s="19">
        <v>0.20300000000000001</v>
      </c>
      <c r="K499" s="64">
        <f t="shared" si="81"/>
        <v>0.19700000000000001</v>
      </c>
    </row>
    <row r="500" spans="1:17" s="10" customFormat="1" x14ac:dyDescent="0.2">
      <c r="A500" s="23"/>
      <c r="B500" s="39" t="s">
        <v>3</v>
      </c>
      <c r="C500" s="26">
        <v>10106</v>
      </c>
      <c r="D500" s="13" t="s">
        <v>24</v>
      </c>
      <c r="E500" s="23" t="str">
        <f t="shared" si="85"/>
        <v>ООО "КрасКом"</v>
      </c>
      <c r="F500" s="17" t="str">
        <f t="shared" si="84"/>
        <v>г. Красноярск</v>
      </c>
      <c r="G500" s="26" t="s">
        <v>92</v>
      </c>
      <c r="H500" s="77"/>
      <c r="I500" s="88">
        <v>0.4</v>
      </c>
      <c r="J500" s="23">
        <v>0.188</v>
      </c>
      <c r="K500" s="88">
        <f t="shared" si="81"/>
        <v>0.21200000000000002</v>
      </c>
    </row>
    <row r="501" spans="1:17" s="10" customFormat="1" x14ac:dyDescent="0.2">
      <c r="A501" s="49">
        <v>279</v>
      </c>
      <c r="B501" s="41" t="s">
        <v>3</v>
      </c>
      <c r="C501" s="48">
        <v>10108</v>
      </c>
      <c r="D501" s="12" t="s">
        <v>24</v>
      </c>
      <c r="E501" s="49" t="str">
        <f t="shared" si="85"/>
        <v>ООО "КрасКом"</v>
      </c>
      <c r="F501" s="38" t="str">
        <f t="shared" si="84"/>
        <v>г. Красноярск</v>
      </c>
      <c r="G501" s="48" t="s">
        <v>92</v>
      </c>
      <c r="H501" s="15" t="s">
        <v>304</v>
      </c>
      <c r="I501" s="87">
        <v>0.4</v>
      </c>
      <c r="J501" s="49">
        <v>0.23899999999999999</v>
      </c>
      <c r="K501" s="87">
        <f t="shared" si="81"/>
        <v>0.16100000000000003</v>
      </c>
    </row>
    <row r="502" spans="1:17" s="10" customFormat="1" x14ac:dyDescent="0.2">
      <c r="A502" s="49"/>
      <c r="B502" s="41" t="s">
        <v>3</v>
      </c>
      <c r="C502" s="48">
        <v>10108</v>
      </c>
      <c r="D502" s="12" t="s">
        <v>24</v>
      </c>
      <c r="E502" s="49" t="str">
        <f t="shared" si="85"/>
        <v>ООО "КрасКом"</v>
      </c>
      <c r="F502" s="38" t="str">
        <f t="shared" si="84"/>
        <v>г. Красноярск</v>
      </c>
      <c r="G502" s="48" t="s">
        <v>92</v>
      </c>
      <c r="H502" s="15"/>
      <c r="I502" s="87">
        <v>0.4</v>
      </c>
      <c r="J502" s="49">
        <v>0.217</v>
      </c>
      <c r="K502" s="87">
        <f t="shared" si="81"/>
        <v>0.18300000000000002</v>
      </c>
    </row>
    <row r="503" spans="1:17" s="10" customFormat="1" x14ac:dyDescent="0.2">
      <c r="A503" s="19">
        <v>280</v>
      </c>
      <c r="B503" s="37" t="s">
        <v>3</v>
      </c>
      <c r="C503" s="21">
        <v>10110</v>
      </c>
      <c r="D503" s="80" t="s">
        <v>24</v>
      </c>
      <c r="E503" s="19" t="str">
        <f t="shared" si="85"/>
        <v>ООО "КрасКом"</v>
      </c>
      <c r="F503" s="16" t="str">
        <f t="shared" si="84"/>
        <v>г. Красноярск</v>
      </c>
      <c r="G503" s="21" t="s">
        <v>92</v>
      </c>
      <c r="H503" s="76" t="s">
        <v>305</v>
      </c>
      <c r="I503" s="64">
        <v>1</v>
      </c>
      <c r="J503" s="19">
        <f>0.686+0.165</f>
        <v>0.85100000000000009</v>
      </c>
      <c r="K503" s="64">
        <f t="shared" si="81"/>
        <v>0.14899999999999991</v>
      </c>
    </row>
    <row r="504" spans="1:17" s="10" customFormat="1" x14ac:dyDescent="0.2">
      <c r="A504" s="23"/>
      <c r="B504" s="39" t="s">
        <v>3</v>
      </c>
      <c r="C504" s="26">
        <v>10110</v>
      </c>
      <c r="D504" s="13" t="s">
        <v>24</v>
      </c>
      <c r="E504" s="23" t="str">
        <f t="shared" si="85"/>
        <v>ООО "КрасКом"</v>
      </c>
      <c r="F504" s="17" t="str">
        <f t="shared" si="84"/>
        <v>г. Красноярск</v>
      </c>
      <c r="G504" s="26" t="s">
        <v>92</v>
      </c>
      <c r="H504" s="77"/>
      <c r="I504" s="88">
        <v>1</v>
      </c>
      <c r="J504" s="23">
        <f>0.51+0.165</f>
        <v>0.67500000000000004</v>
      </c>
      <c r="K504" s="88">
        <f t="shared" si="81"/>
        <v>0.32499999999999996</v>
      </c>
    </row>
    <row r="505" spans="1:17" s="10" customFormat="1" x14ac:dyDescent="0.2">
      <c r="A505" s="49">
        <v>281</v>
      </c>
      <c r="B505" s="41" t="s">
        <v>3</v>
      </c>
      <c r="C505" s="48">
        <v>10120</v>
      </c>
      <c r="D505" s="12" t="s">
        <v>24</v>
      </c>
      <c r="E505" s="49" t="str">
        <f t="shared" si="85"/>
        <v>ООО "КрасКом"</v>
      </c>
      <c r="F505" s="38" t="str">
        <f t="shared" si="84"/>
        <v>г. Красноярск</v>
      </c>
      <c r="G505" s="48" t="s">
        <v>92</v>
      </c>
      <c r="H505" s="15" t="s">
        <v>311</v>
      </c>
      <c r="I505" s="87">
        <v>0.63</v>
      </c>
      <c r="J505" s="49">
        <v>0.20599999999999999</v>
      </c>
      <c r="K505" s="87">
        <f t="shared" si="81"/>
        <v>0.42400000000000004</v>
      </c>
    </row>
    <row r="506" spans="1:17" s="10" customFormat="1" x14ac:dyDescent="0.2">
      <c r="A506" s="49"/>
      <c r="B506" s="41" t="s">
        <v>3</v>
      </c>
      <c r="C506" s="48">
        <v>10120</v>
      </c>
      <c r="D506" s="12" t="s">
        <v>24</v>
      </c>
      <c r="E506" s="49" t="str">
        <f t="shared" si="85"/>
        <v>ООО "КрасКом"</v>
      </c>
      <c r="F506" s="38" t="str">
        <f t="shared" si="84"/>
        <v>г. Красноярск</v>
      </c>
      <c r="G506" s="48" t="s">
        <v>92</v>
      </c>
      <c r="H506" s="15"/>
      <c r="I506" s="87">
        <v>0.63</v>
      </c>
      <c r="J506" s="49">
        <v>0.17899999999999999</v>
      </c>
      <c r="K506" s="87">
        <f t="shared" si="81"/>
        <v>0.45100000000000001</v>
      </c>
    </row>
    <row r="507" spans="1:17" s="10" customFormat="1" x14ac:dyDescent="0.2">
      <c r="A507" s="19">
        <v>282</v>
      </c>
      <c r="B507" s="37" t="s">
        <v>3</v>
      </c>
      <c r="C507" s="21">
        <v>10129</v>
      </c>
      <c r="D507" s="21" t="s">
        <v>24</v>
      </c>
      <c r="E507" s="19" t="str">
        <f t="shared" si="85"/>
        <v>ООО "КрасКом"</v>
      </c>
      <c r="F507" s="16" t="str">
        <f t="shared" si="84"/>
        <v>г. Красноярск</v>
      </c>
      <c r="G507" s="21" t="s">
        <v>92</v>
      </c>
      <c r="H507" s="54" t="s">
        <v>70</v>
      </c>
      <c r="I507" s="66">
        <v>0.4</v>
      </c>
      <c r="J507" s="185">
        <v>0.217</v>
      </c>
      <c r="K507" s="66">
        <f t="shared" si="81"/>
        <v>0.18300000000000002</v>
      </c>
      <c r="L507" s="22"/>
      <c r="M507" s="22"/>
      <c r="N507" s="22"/>
      <c r="O507" s="22"/>
      <c r="P507" s="22"/>
      <c r="Q507" s="22"/>
    </row>
    <row r="508" spans="1:17" s="10" customFormat="1" x14ac:dyDescent="0.2">
      <c r="A508" s="23"/>
      <c r="B508" s="39" t="s">
        <v>3</v>
      </c>
      <c r="C508" s="26">
        <v>10129</v>
      </c>
      <c r="D508" s="26" t="s">
        <v>24</v>
      </c>
      <c r="E508" s="23" t="str">
        <f t="shared" si="85"/>
        <v>ООО "КрасКом"</v>
      </c>
      <c r="F508" s="17" t="str">
        <f t="shared" si="84"/>
        <v>г. Красноярск</v>
      </c>
      <c r="G508" s="26" t="s">
        <v>92</v>
      </c>
      <c r="H508" s="55"/>
      <c r="I508" s="85">
        <v>0.4</v>
      </c>
      <c r="J508" s="187">
        <v>0.13200000000000001</v>
      </c>
      <c r="K508" s="85">
        <f t="shared" si="81"/>
        <v>0.26800000000000002</v>
      </c>
      <c r="L508" s="22"/>
      <c r="M508" s="22"/>
      <c r="N508" s="22"/>
      <c r="O508" s="22"/>
      <c r="P508" s="22"/>
      <c r="Q508" s="22"/>
    </row>
    <row r="509" spans="1:17" s="10" customFormat="1" x14ac:dyDescent="0.2">
      <c r="A509" s="49">
        <v>283</v>
      </c>
      <c r="B509" s="41" t="s">
        <v>3</v>
      </c>
      <c r="C509" s="48">
        <v>10144</v>
      </c>
      <c r="D509" s="6" t="s">
        <v>24</v>
      </c>
      <c r="E509" s="49" t="str">
        <f t="shared" si="85"/>
        <v>ООО "КрасКом"</v>
      </c>
      <c r="F509" s="38" t="str">
        <f t="shared" si="84"/>
        <v>г. Красноярск</v>
      </c>
      <c r="G509" s="48" t="s">
        <v>92</v>
      </c>
      <c r="H509" s="45" t="s">
        <v>71</v>
      </c>
      <c r="I509" s="83">
        <v>0.4</v>
      </c>
      <c r="J509" s="186">
        <v>4.8000000000000001E-2</v>
      </c>
      <c r="K509" s="83">
        <f t="shared" si="81"/>
        <v>0.35200000000000004</v>
      </c>
      <c r="L509" s="22"/>
      <c r="M509" s="22"/>
      <c r="N509" s="22"/>
      <c r="O509" s="22"/>
      <c r="P509" s="22"/>
      <c r="Q509" s="22"/>
    </row>
    <row r="510" spans="1:17" s="10" customFormat="1" x14ac:dyDescent="0.2">
      <c r="A510" s="49"/>
      <c r="B510" s="41" t="s">
        <v>3</v>
      </c>
      <c r="C510" s="48">
        <v>10144</v>
      </c>
      <c r="D510" s="6" t="s">
        <v>24</v>
      </c>
      <c r="E510" s="49" t="str">
        <f t="shared" si="85"/>
        <v>ООО "КрасКом"</v>
      </c>
      <c r="F510" s="38" t="str">
        <f t="shared" si="84"/>
        <v>г. Красноярск</v>
      </c>
      <c r="G510" s="48" t="s">
        <v>92</v>
      </c>
      <c r="H510" s="45"/>
      <c r="I510" s="83">
        <v>0.4</v>
      </c>
      <c r="J510" s="186">
        <v>6.4000000000000001E-2</v>
      </c>
      <c r="K510" s="83">
        <f t="shared" si="81"/>
        <v>0.33600000000000002</v>
      </c>
      <c r="L510" s="22"/>
      <c r="M510" s="22"/>
      <c r="N510" s="22"/>
      <c r="O510" s="22"/>
      <c r="P510" s="22"/>
      <c r="Q510" s="22"/>
    </row>
    <row r="511" spans="1:17" s="10" customFormat="1" x14ac:dyDescent="0.2">
      <c r="A511" s="115">
        <v>284</v>
      </c>
      <c r="B511" s="123" t="s">
        <v>3</v>
      </c>
      <c r="C511" s="173" t="s">
        <v>172</v>
      </c>
      <c r="D511" s="124" t="s">
        <v>24</v>
      </c>
      <c r="E511" s="115" t="str">
        <f>E188</f>
        <v>ООО "КрасКом"</v>
      </c>
      <c r="F511" s="122" t="str">
        <f>F189</f>
        <v>г. Красноярск</v>
      </c>
      <c r="G511" s="182" t="s">
        <v>92</v>
      </c>
      <c r="H511" s="206" t="s">
        <v>173</v>
      </c>
      <c r="I511" s="117">
        <v>1</v>
      </c>
      <c r="J511" s="117">
        <v>0.312</v>
      </c>
      <c r="K511" s="118">
        <f t="shared" si="81"/>
        <v>0.68799999999999994</v>
      </c>
    </row>
    <row r="512" spans="1:17" s="10" customFormat="1" x14ac:dyDescent="0.2">
      <c r="A512" s="119"/>
      <c r="B512" s="127" t="s">
        <v>3</v>
      </c>
      <c r="C512" s="174" t="s">
        <v>172</v>
      </c>
      <c r="D512" s="128" t="s">
        <v>24</v>
      </c>
      <c r="E512" s="119" t="str">
        <f>E189</f>
        <v>ООО "КрасКом"</v>
      </c>
      <c r="F512" s="126" t="str">
        <f>F511</f>
        <v>г. Красноярск</v>
      </c>
      <c r="G512" s="183" t="s">
        <v>92</v>
      </c>
      <c r="H512" s="211"/>
      <c r="I512" s="120">
        <v>1</v>
      </c>
      <c r="J512" s="120">
        <v>0.20699999999999999</v>
      </c>
      <c r="K512" s="121">
        <f t="shared" si="81"/>
        <v>0.79300000000000004</v>
      </c>
    </row>
    <row r="513" spans="1:17" s="10" customFormat="1" x14ac:dyDescent="0.2">
      <c r="A513" s="49">
        <v>285</v>
      </c>
      <c r="B513" s="41" t="s">
        <v>3</v>
      </c>
      <c r="C513" s="48" t="s">
        <v>312</v>
      </c>
      <c r="D513" s="191" t="s">
        <v>24</v>
      </c>
      <c r="E513" s="49" t="str">
        <f>E512</f>
        <v>ООО "КрасКом"</v>
      </c>
      <c r="F513" s="38" t="str">
        <f>F129</f>
        <v>г. Красноярск</v>
      </c>
      <c r="G513" s="48" t="s">
        <v>92</v>
      </c>
      <c r="H513" s="2" t="s">
        <v>313</v>
      </c>
      <c r="I513" s="87">
        <v>0.4</v>
      </c>
      <c r="J513" s="49">
        <v>0.112</v>
      </c>
      <c r="K513" s="87">
        <f t="shared" si="81"/>
        <v>0.28800000000000003</v>
      </c>
    </row>
    <row r="514" spans="1:17" s="10" customFormat="1" x14ac:dyDescent="0.2">
      <c r="A514" s="49"/>
      <c r="B514" s="41" t="s">
        <v>3</v>
      </c>
      <c r="C514" s="48" t="s">
        <v>312</v>
      </c>
      <c r="D514" s="191" t="s">
        <v>24</v>
      </c>
      <c r="E514" s="49" t="str">
        <f>E129</f>
        <v>ООО "КрасКом"</v>
      </c>
      <c r="F514" s="38" t="str">
        <f>F513</f>
        <v>г. Красноярск</v>
      </c>
      <c r="G514" s="48" t="s">
        <v>92</v>
      </c>
      <c r="H514" s="2"/>
      <c r="I514" s="87">
        <v>0.4</v>
      </c>
      <c r="J514" s="49">
        <v>0.22900000000000001</v>
      </c>
      <c r="K514" s="87">
        <f t="shared" si="81"/>
        <v>0.17100000000000001</v>
      </c>
    </row>
    <row r="515" spans="1:17" s="10" customFormat="1" x14ac:dyDescent="0.2">
      <c r="A515" s="110">
        <v>286</v>
      </c>
      <c r="B515" s="109" t="s">
        <v>13</v>
      </c>
      <c r="C515" s="171" t="s">
        <v>169</v>
      </c>
      <c r="D515" s="130" t="s">
        <v>24</v>
      </c>
      <c r="E515" s="110" t="str">
        <f>E334</f>
        <v>ООО "КрасКом"</v>
      </c>
      <c r="F515" s="248" t="str">
        <f>F335</f>
        <v>г. Красноярск</v>
      </c>
      <c r="G515" s="171" t="s">
        <v>92</v>
      </c>
      <c r="H515" s="246" t="s">
        <v>170</v>
      </c>
      <c r="I515" s="111">
        <v>0.4</v>
      </c>
      <c r="J515" s="111">
        <v>9.2999999999999999E-2</v>
      </c>
      <c r="K515" s="112">
        <f t="shared" si="81"/>
        <v>0.30700000000000005</v>
      </c>
    </row>
    <row r="516" spans="1:17" s="22" customFormat="1" x14ac:dyDescent="0.2">
      <c r="A516" s="189">
        <v>287</v>
      </c>
      <c r="B516" s="24" t="s">
        <v>13</v>
      </c>
      <c r="C516" s="25" t="s">
        <v>256</v>
      </c>
      <c r="D516" s="25" t="s">
        <v>24</v>
      </c>
      <c r="E516" s="23" t="str">
        <f>E162</f>
        <v>ООО "КрасКом"</v>
      </c>
      <c r="F516" s="17" t="str">
        <f>F166</f>
        <v>г. Красноярск</v>
      </c>
      <c r="G516" s="26" t="s">
        <v>92</v>
      </c>
      <c r="H516" s="29" t="s">
        <v>257</v>
      </c>
      <c r="I516" s="184">
        <v>0.4</v>
      </c>
      <c r="J516" s="17">
        <v>0.32</v>
      </c>
      <c r="K516" s="88">
        <f t="shared" si="81"/>
        <v>8.0000000000000016E-2</v>
      </c>
      <c r="L516" s="10"/>
      <c r="M516" s="10"/>
      <c r="N516" s="10"/>
      <c r="O516" s="10"/>
      <c r="P516" s="10"/>
      <c r="Q516" s="10"/>
    </row>
    <row r="519" spans="1:17" x14ac:dyDescent="0.2">
      <c r="B519" s="249"/>
      <c r="C519" s="10" t="s">
        <v>318</v>
      </c>
    </row>
    <row r="520" spans="1:17" x14ac:dyDescent="0.2">
      <c r="B520" s="250"/>
      <c r="C520" s="10" t="s">
        <v>319</v>
      </c>
    </row>
    <row r="533" spans="1:10" x14ac:dyDescent="0.2">
      <c r="C533" s="252" t="s">
        <v>323</v>
      </c>
      <c r="J533" s="35" t="s">
        <v>320</v>
      </c>
    </row>
    <row r="542" spans="1:10" x14ac:dyDescent="0.2">
      <c r="A542" s="251" t="s">
        <v>321</v>
      </c>
    </row>
    <row r="543" spans="1:10" x14ac:dyDescent="0.2">
      <c r="A543" s="251" t="s">
        <v>322</v>
      </c>
    </row>
  </sheetData>
  <sortState ref="A8:R518">
    <sortCondition ref="C8:C518"/>
  </sortState>
  <mergeCells count="8">
    <mergeCell ref="F5:H5"/>
    <mergeCell ref="B5:D5"/>
    <mergeCell ref="A3:A4"/>
    <mergeCell ref="A1:K1"/>
    <mergeCell ref="E3:E4"/>
    <mergeCell ref="F3:H4"/>
    <mergeCell ref="I3:K3"/>
    <mergeCell ref="B3:D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fitToHeight="15" orientation="landscape" verticalDpi="0" r:id="rId1"/>
  <rowBreaks count="5" manualBreakCount="5">
    <brk id="64" max="10" man="1"/>
    <brk id="187" max="10" man="1"/>
    <brk id="311" max="10" man="1"/>
    <brk id="371" max="10" man="1"/>
    <brk id="43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 квартал 2015 г</vt:lpstr>
      <vt:lpstr>Лист1</vt:lpstr>
      <vt:lpstr>'1 квартал 2015 г'!Заголовки_для_печати</vt:lpstr>
      <vt:lpstr>'1 квартал 2015 г'!Область_печати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2015-10-15T08:40:53Z</dcterms:modified>
</cp:coreProperties>
</file>